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EstaPasta_de_trabalho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Helena.M\Desktop\Funpresp\"/>
    </mc:Choice>
  </mc:AlternateContent>
  <xr:revisionPtr revIDLastSave="0" documentId="13_ncr:1_{2395BA01-F291-4358-A2F4-8A6ECAF12699}" xr6:coauthVersionLast="41" xr6:coauthVersionMax="41" xr10:uidLastSave="{00000000-0000-0000-0000-000000000000}"/>
  <bookViews>
    <workbookView xWindow="-120" yWindow="-120" windowWidth="24240" windowHeight="13140" activeTab="2" xr2:uid="{00000000-000D-0000-FFFF-FFFF00000000}"/>
  </bookViews>
  <sheets>
    <sheet name="Contrib Inativo" sheetId="54" r:id="rId1"/>
    <sheet name="Contribuição" sheetId="52" r:id="rId2"/>
    <sheet name="transição" sheetId="53" r:id="rId3"/>
  </sheets>
  <calcPr calcId="181029"/>
  <customWorkbookViews>
    <customWorkbookView name="Edmilson Enedino das Chagas - Modo de exibição pessoal" guid="{C003D6A3-955A-4435-8B39-57F5D4B5EE30}" mergeInterval="0" personalView="1" maximized="1" windowWidth="1440" windowHeight="675" activeSheetId="11"/>
  </customWorkbookViews>
</workbook>
</file>

<file path=xl/calcChain.xml><?xml version="1.0" encoding="utf-8"?>
<calcChain xmlns="http://schemas.openxmlformats.org/spreadsheetml/2006/main">
  <c r="D2" i="53" l="1"/>
  <c r="K2" i="54" l="1"/>
  <c r="M2" i="54" s="1"/>
  <c r="K3" i="54"/>
  <c r="M3" i="54" s="1"/>
  <c r="K4" i="54"/>
  <c r="M4" i="54" s="1"/>
  <c r="K5" i="54"/>
  <c r="M5" i="54" s="1"/>
  <c r="K1" i="54"/>
  <c r="M1" i="54" s="1"/>
  <c r="K38" i="54"/>
  <c r="M38" i="54" s="1"/>
  <c r="K39" i="54"/>
  <c r="K40" i="54"/>
  <c r="M40" i="54" s="1"/>
  <c r="K41" i="54"/>
  <c r="M41" i="54" s="1"/>
  <c r="K42" i="54"/>
  <c r="K43" i="54"/>
  <c r="K44" i="54"/>
  <c r="M44" i="54" s="1"/>
  <c r="K37" i="54"/>
  <c r="M37" i="54" s="1"/>
  <c r="D20" i="54"/>
  <c r="B15" i="54"/>
  <c r="D15" i="54" s="1"/>
  <c r="B9" i="54"/>
  <c r="B12" i="54" s="1"/>
  <c r="M43" i="54"/>
  <c r="M42" i="54"/>
  <c r="M39" i="54"/>
  <c r="B16" i="54"/>
  <c r="D16" i="54" s="1"/>
  <c r="B11" i="54"/>
  <c r="D11" i="54" s="1"/>
  <c r="B10" i="54"/>
  <c r="D10" i="54" s="1"/>
  <c r="B5" i="54"/>
  <c r="D5" i="54" s="1"/>
  <c r="B4" i="54"/>
  <c r="D4" i="54" s="1"/>
  <c r="D3" i="54"/>
  <c r="A2" i="54"/>
  <c r="D2" i="54" s="1"/>
  <c r="D3" i="53"/>
  <c r="B6" i="54" l="1"/>
  <c r="B21" i="54"/>
  <c r="B17" i="54"/>
  <c r="D9" i="54"/>
  <c r="D21" i="54"/>
  <c r="D17" i="54"/>
  <c r="D6" i="54"/>
  <c r="D12" i="54"/>
  <c r="C12" i="54" s="1"/>
  <c r="H12" i="53"/>
  <c r="H13" i="53" s="1"/>
  <c r="H14" i="53" s="1"/>
  <c r="H15" i="53" s="1"/>
  <c r="H16" i="53" s="1"/>
  <c r="E3" i="53"/>
  <c r="E4" i="53" s="1"/>
  <c r="D4" i="53"/>
  <c r="D5" i="53" s="1"/>
  <c r="D6" i="53" s="1"/>
  <c r="D7" i="53" s="1"/>
  <c r="D8" i="53" s="1"/>
  <c r="D9" i="53" s="1"/>
  <c r="D10" i="53" s="1"/>
  <c r="D11" i="53" s="1"/>
  <c r="D12" i="53" s="1"/>
  <c r="D13" i="53" s="1"/>
  <c r="D14" i="53" s="1"/>
  <c r="D15" i="53" s="1"/>
  <c r="D16" i="53" s="1"/>
  <c r="D17" i="53" s="1"/>
  <c r="D18" i="53" s="1"/>
  <c r="D19" i="53" s="1"/>
  <c r="D20" i="53" s="1"/>
  <c r="D21" i="53" s="1"/>
  <c r="D22" i="53" s="1"/>
  <c r="D23" i="53" s="1"/>
  <c r="D24" i="53" s="1"/>
  <c r="D25" i="53" s="1"/>
  <c r="D26" i="53" s="1"/>
  <c r="D27" i="53" s="1"/>
  <c r="D28" i="53" s="1"/>
  <c r="D29" i="53" s="1"/>
  <c r="D30" i="53" s="1"/>
  <c r="D31" i="53" s="1"/>
  <c r="D32" i="53" s="1"/>
  <c r="D33" i="53" s="1"/>
  <c r="D34" i="53" s="1"/>
  <c r="D35" i="53" s="1"/>
  <c r="D36" i="53" s="1"/>
  <c r="D37" i="53" s="1"/>
  <c r="C3" i="53"/>
  <c r="C4" i="53" s="1"/>
  <c r="C5" i="53" s="1"/>
  <c r="C6" i="53" s="1"/>
  <c r="C7" i="53" s="1"/>
  <c r="C8" i="53" s="1"/>
  <c r="C9" i="53" s="1"/>
  <c r="C10" i="53" s="1"/>
  <c r="C11" i="53" s="1"/>
  <c r="C12" i="53" s="1"/>
  <c r="C13" i="53" s="1"/>
  <c r="C14" i="53" s="1"/>
  <c r="C15" i="53" s="1"/>
  <c r="C16" i="53" s="1"/>
  <c r="C17" i="53" s="1"/>
  <c r="C18" i="53" s="1"/>
  <c r="C19" i="53" s="1"/>
  <c r="C20" i="53" s="1"/>
  <c r="C21" i="53" s="1"/>
  <c r="C22" i="53" s="1"/>
  <c r="C23" i="53" s="1"/>
  <c r="C24" i="53" s="1"/>
  <c r="C25" i="53" s="1"/>
  <c r="C26" i="53" s="1"/>
  <c r="C27" i="53" s="1"/>
  <c r="C28" i="53" s="1"/>
  <c r="C29" i="53" s="1"/>
  <c r="C30" i="53" s="1"/>
  <c r="C31" i="53" s="1"/>
  <c r="C32" i="53" s="1"/>
  <c r="C33" i="53" s="1"/>
  <c r="C34" i="53" s="1"/>
  <c r="C35" i="53" s="1"/>
  <c r="C36" i="53" s="1"/>
  <c r="C37" i="53" s="1"/>
  <c r="F2" i="53"/>
  <c r="C6" i="54" l="1"/>
  <c r="C21" i="54"/>
  <c r="C17" i="54"/>
  <c r="F3" i="53"/>
  <c r="F4" i="53"/>
  <c r="E5" i="53"/>
  <c r="B53" i="52"/>
  <c r="A53" i="52"/>
  <c r="B52" i="52"/>
  <c r="B51" i="52"/>
  <c r="B50" i="52"/>
  <c r="B49" i="52"/>
  <c r="M38" i="52"/>
  <c r="M39" i="52"/>
  <c r="M40" i="52"/>
  <c r="M41" i="52"/>
  <c r="M42" i="52"/>
  <c r="M43" i="52"/>
  <c r="M44" i="52"/>
  <c r="M37" i="52"/>
  <c r="B32" i="52"/>
  <c r="A2" i="52"/>
  <c r="K4" i="52"/>
  <c r="K1" i="52"/>
  <c r="E6" i="53" l="1"/>
  <c r="F5" i="53"/>
  <c r="D40" i="52"/>
  <c r="D43" i="52"/>
  <c r="B42" i="52"/>
  <c r="D42" i="52" s="1"/>
  <c r="A42" i="52"/>
  <c r="B41" i="52"/>
  <c r="D41" i="52" s="1"/>
  <c r="D2" i="52"/>
  <c r="D3" i="52"/>
  <c r="B33" i="52"/>
  <c r="D33" i="52" s="1"/>
  <c r="D36" i="52"/>
  <c r="B35" i="52"/>
  <c r="D35" i="52" s="1"/>
  <c r="A35" i="52"/>
  <c r="B34" i="52"/>
  <c r="D34" i="52" s="1"/>
  <c r="D32" i="52"/>
  <c r="D28" i="52"/>
  <c r="B27" i="52"/>
  <c r="D27" i="52" s="1"/>
  <c r="A27" i="52"/>
  <c r="B26" i="52"/>
  <c r="D26" i="52" s="1"/>
  <c r="B25" i="52"/>
  <c r="D25" i="52" s="1"/>
  <c r="B24" i="52"/>
  <c r="D24" i="52" s="1"/>
  <c r="D23" i="52"/>
  <c r="D19" i="52"/>
  <c r="B18" i="52"/>
  <c r="D18" i="52" s="1"/>
  <c r="A18" i="52"/>
  <c r="B17" i="52"/>
  <c r="D17" i="52" s="1"/>
  <c r="B16" i="52"/>
  <c r="D16" i="52" s="1"/>
  <c r="B15" i="52"/>
  <c r="D15" i="52" s="1"/>
  <c r="B14" i="52"/>
  <c r="D14" i="52" s="1"/>
  <c r="D13" i="52"/>
  <c r="D9" i="52"/>
  <c r="B8" i="52"/>
  <c r="D8" i="52" s="1"/>
  <c r="A8" i="52"/>
  <c r="B7" i="52"/>
  <c r="D7" i="52" s="1"/>
  <c r="B6" i="52"/>
  <c r="D6" i="52" s="1"/>
  <c r="B5" i="52"/>
  <c r="D5" i="52" s="1"/>
  <c r="B4" i="52"/>
  <c r="D4" i="52" s="1"/>
  <c r="F6" i="53" l="1"/>
  <c r="E7" i="53"/>
  <c r="D44" i="52"/>
  <c r="C44" i="52" s="1"/>
  <c r="D20" i="52"/>
  <c r="C20" i="52" s="1"/>
  <c r="D29" i="52"/>
  <c r="C29" i="52" s="1"/>
  <c r="D10" i="52"/>
  <c r="C10" i="52" s="1"/>
  <c r="D37" i="52"/>
  <c r="C37" i="52" s="1"/>
  <c r="F7" i="53" l="1"/>
  <c r="E8" i="53"/>
  <c r="F8" i="53" l="1"/>
  <c r="E9" i="53"/>
  <c r="F9" i="53" l="1"/>
  <c r="E10" i="53"/>
  <c r="F10" i="53" l="1"/>
  <c r="E11" i="53"/>
  <c r="F11" i="53" l="1"/>
  <c r="E12" i="53"/>
  <c r="E13" i="53" l="1"/>
  <c r="F12" i="53"/>
  <c r="E14" i="53" l="1"/>
  <c r="F13" i="53"/>
  <c r="E15" i="53" l="1"/>
  <c r="F14" i="53"/>
  <c r="E16" i="53" l="1"/>
  <c r="F15" i="53"/>
  <c r="E17" i="53" l="1"/>
  <c r="F16" i="53"/>
  <c r="F17" i="53" l="1"/>
  <c r="E18" i="53"/>
  <c r="F18" i="53" l="1"/>
  <c r="E19" i="53"/>
  <c r="F19" i="53" l="1"/>
  <c r="E20" i="53"/>
  <c r="F20" i="53" l="1"/>
  <c r="E21" i="53"/>
  <c r="F21" i="53" l="1"/>
  <c r="E22" i="53"/>
  <c r="F22" i="53" l="1"/>
  <c r="E23" i="53"/>
  <c r="F23" i="53" l="1"/>
  <c r="E24" i="53"/>
  <c r="F24" i="53" l="1"/>
  <c r="E25" i="53"/>
  <c r="F25" i="53" l="1"/>
  <c r="E26" i="53"/>
  <c r="F26" i="53" l="1"/>
  <c r="E27" i="53"/>
  <c r="F27" i="53" l="1"/>
  <c r="E28" i="53"/>
  <c r="F28" i="53" l="1"/>
  <c r="E29" i="53"/>
  <c r="F29" i="53" l="1"/>
  <c r="E30" i="53"/>
  <c r="F30" i="53" l="1"/>
  <c r="E31" i="53"/>
  <c r="F31" i="53" l="1"/>
  <c r="E32" i="53"/>
  <c r="F32" i="53" l="1"/>
  <c r="E33" i="53"/>
  <c r="F33" i="53" l="1"/>
  <c r="E34" i="53"/>
  <c r="F34" i="53" l="1"/>
  <c r="E35" i="53"/>
  <c r="F35" i="53" l="1"/>
  <c r="E36" i="53"/>
  <c r="F36" i="53" l="1"/>
  <c r="E37" i="53"/>
  <c r="F37" i="53" s="1"/>
  <c r="K2" i="52" l="1"/>
  <c r="K3" i="52"/>
  <c r="K5" i="52"/>
</calcChain>
</file>

<file path=xl/sharedStrings.xml><?xml version="1.0" encoding="utf-8"?>
<sst xmlns="http://schemas.openxmlformats.org/spreadsheetml/2006/main" count="164" uniqueCount="29">
  <si>
    <t>Ministro do STF e PGR</t>
  </si>
  <si>
    <t>Ministro e SubProcurador</t>
  </si>
  <si>
    <t>Desembargador, Procurador e Proc. Regional</t>
  </si>
  <si>
    <t>Juiz/Procurador da República e Promotor</t>
  </si>
  <si>
    <t>Juiz Substituto e Promotor Adjunto</t>
  </si>
  <si>
    <t>Vc 12%</t>
  </si>
  <si>
    <t>GAJ (140%)</t>
  </si>
  <si>
    <t>Total 1/2019</t>
  </si>
  <si>
    <t>Cargo</t>
  </si>
  <si>
    <t>Classe</t>
  </si>
  <si>
    <t>Padrão</t>
  </si>
  <si>
    <t>ANALISTA</t>
  </si>
  <si>
    <t>C</t>
  </si>
  <si>
    <t>B</t>
  </si>
  <si>
    <t>A</t>
  </si>
  <si>
    <t>TÉCNICO</t>
  </si>
  <si>
    <t>de R$ 10.000,01 a R$ 20.000,00</t>
  </si>
  <si>
    <t>de R$ 5.839,46 a R$ 10.000,00</t>
  </si>
  <si>
    <t>de R$ 20.000,01 a R$ 39.000,00</t>
  </si>
  <si>
    <t>a partir de R$ 39.000,00</t>
  </si>
  <si>
    <t>...</t>
  </si>
  <si>
    <t>Nascimento</t>
  </si>
  <si>
    <t>Ano</t>
  </si>
  <si>
    <t>Idade</t>
  </si>
  <si>
    <t>TC</t>
  </si>
  <si>
    <t>Pontos</t>
  </si>
  <si>
    <t>Homem</t>
  </si>
  <si>
    <t>Mulher</t>
  </si>
  <si>
    <t>até R$ 5.839,46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</si>
</sst>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R$&quot;\ #,##0.00;\-&quot;R$&quot;\ #,##0.00"/>
    <numFmt numFmtId="43" formatCode="_-* #,##0.00_-;\-* #,##0.00_-;_-* &quot;-&quot;??_-;_-@_-"/>
    <numFmt numFmtId="164" formatCode="&quot;R$&quot;#,##0.00;\-&quot;R$&quot;#,##0.00"/>
    <numFmt numFmtId="165" formatCode="0.0%"/>
    <numFmt numFmtId="166" formatCode="&quot;R$&quot;#,##0.00"/>
    <numFmt numFmtId="167" formatCode="&quot;R$&quot;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6">
    <xf numFmtId="0" fontId="0" fillId="0" borderId="0" xfId="0"/>
    <xf numFmtId="10" fontId="0" fillId="0" borderId="0" xfId="1" applyNumberFormat="1" applyFont="1"/>
    <xf numFmtId="166" fontId="4" fillId="3" borderId="2" xfId="0" applyNumberFormat="1" applyFont="1" applyFill="1" applyBorder="1"/>
    <xf numFmtId="166" fontId="0" fillId="0" borderId="0" xfId="0" applyNumberFormat="1"/>
    <xf numFmtId="165" fontId="0" fillId="0" borderId="0" xfId="0" applyNumberFormat="1"/>
    <xf numFmtId="166" fontId="0" fillId="0" borderId="2" xfId="0" applyNumberFormat="1" applyBorder="1"/>
    <xf numFmtId="165" fontId="0" fillId="0" borderId="2" xfId="0" applyNumberFormat="1" applyBorder="1"/>
    <xf numFmtId="0" fontId="2" fillId="0" borderId="2" xfId="0" applyFont="1" applyBorder="1" applyAlignment="1">
      <alignment horizontal="center" vertical="center" wrapText="1"/>
    </xf>
    <xf numFmtId="10" fontId="7" fillId="3" borderId="0" xfId="1" applyNumberFormat="1" applyFont="1" applyFill="1"/>
    <xf numFmtId="166" fontId="7" fillId="3" borderId="0" xfId="0" applyNumberFormat="1" applyFont="1" applyFill="1"/>
    <xf numFmtId="10" fontId="7" fillId="3" borderId="2" xfId="1" applyNumberFormat="1" applyFont="1" applyFill="1" applyBorder="1"/>
    <xf numFmtId="166" fontId="7" fillId="3" borderId="2" xfId="0" applyNumberFormat="1" applyFont="1" applyFill="1" applyBorder="1"/>
    <xf numFmtId="166" fontId="0" fillId="0" borderId="10" xfId="0" applyNumberFormat="1" applyBorder="1"/>
    <xf numFmtId="166" fontId="8" fillId="3" borderId="10" xfId="0" applyNumberFormat="1" applyFont="1" applyFill="1" applyBorder="1"/>
    <xf numFmtId="166" fontId="0" fillId="0" borderId="13" xfId="0" applyNumberFormat="1" applyBorder="1"/>
    <xf numFmtId="10" fontId="0" fillId="4" borderId="0" xfId="1" applyNumberFormat="1" applyFont="1" applyFill="1"/>
    <xf numFmtId="164" fontId="3" fillId="4" borderId="2" xfId="0" applyNumberFormat="1" applyFont="1" applyFill="1" applyBorder="1" applyAlignment="1">
      <alignment vertical="center" wrapText="1" shrinkToFit="1"/>
    </xf>
    <xf numFmtId="10" fontId="0" fillId="0" borderId="2" xfId="1" applyNumberFormat="1" applyFont="1" applyBorder="1"/>
    <xf numFmtId="164" fontId="3" fillId="4" borderId="7" xfId="0" applyNumberFormat="1" applyFont="1" applyFill="1" applyBorder="1" applyAlignment="1">
      <alignment vertical="center" wrapText="1" shrinkToFit="1"/>
    </xf>
    <xf numFmtId="164" fontId="0" fillId="0" borderId="10" xfId="0" applyNumberFormat="1" applyBorder="1"/>
    <xf numFmtId="164" fontId="3" fillId="4" borderId="12" xfId="0" applyNumberFormat="1" applyFont="1" applyFill="1" applyBorder="1" applyAlignment="1">
      <alignment vertical="center" wrapText="1" shrinkToFit="1"/>
    </xf>
    <xf numFmtId="10" fontId="5" fillId="4" borderId="7" xfId="0" applyNumberFormat="1" applyFont="1" applyFill="1" applyBorder="1"/>
    <xf numFmtId="164" fontId="5" fillId="4" borderId="8" xfId="0" applyNumberFormat="1" applyFont="1" applyFill="1" applyBorder="1"/>
    <xf numFmtId="10" fontId="5" fillId="4" borderId="2" xfId="1" applyNumberFormat="1" applyFont="1" applyFill="1" applyBorder="1"/>
    <xf numFmtId="164" fontId="5" fillId="4" borderId="10" xfId="0" applyNumberFormat="1" applyFont="1" applyFill="1" applyBorder="1"/>
    <xf numFmtId="10" fontId="5" fillId="4" borderId="12" xfId="1" applyNumberFormat="1" applyFont="1" applyFill="1" applyBorder="1"/>
    <xf numFmtId="164" fontId="5" fillId="4" borderId="13" xfId="0" applyNumberFormat="1" applyFont="1" applyFill="1" applyBorder="1"/>
    <xf numFmtId="164" fontId="2" fillId="0" borderId="2" xfId="0" applyNumberFormat="1" applyFont="1" applyBorder="1" applyAlignment="1">
      <alignment vertical="center" wrapText="1" shrinkToFit="1"/>
    </xf>
    <xf numFmtId="166" fontId="0" fillId="0" borderId="3" xfId="0" applyNumberFormat="1" applyBorder="1"/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166" fontId="0" fillId="4" borderId="3" xfId="0" applyNumberFormat="1" applyFill="1" applyBorder="1"/>
    <xf numFmtId="166" fontId="0" fillId="4" borderId="2" xfId="0" applyNumberFormat="1" applyFill="1" applyBorder="1"/>
    <xf numFmtId="166" fontId="0" fillId="4" borderId="10" xfId="0" applyNumberFormat="1" applyFill="1" applyBorder="1"/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166" fontId="2" fillId="4" borderId="14" xfId="0" applyNumberFormat="1" applyFont="1" applyFill="1" applyBorder="1"/>
    <xf numFmtId="166" fontId="2" fillId="4" borderId="7" xfId="0" applyNumberFormat="1" applyFont="1" applyFill="1" applyBorder="1"/>
    <xf numFmtId="166" fontId="2" fillId="4" borderId="8" xfId="0" applyNumberFormat="1" applyFont="1" applyFill="1" applyBorder="1"/>
    <xf numFmtId="10" fontId="2" fillId="4" borderId="0" xfId="1" applyNumberFormat="1" applyFont="1" applyFill="1"/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166" fontId="0" fillId="4" borderId="15" xfId="0" applyNumberFormat="1" applyFill="1" applyBorder="1"/>
    <xf numFmtId="166" fontId="0" fillId="4" borderId="12" xfId="0" applyNumberFormat="1" applyFill="1" applyBorder="1"/>
    <xf numFmtId="166" fontId="0" fillId="4" borderId="13" xfId="0" applyNumberFormat="1" applyFill="1" applyBorder="1"/>
    <xf numFmtId="0" fontId="2" fillId="4" borderId="9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166" fontId="0" fillId="4" borderId="5" xfId="0" applyNumberFormat="1" applyFill="1" applyBorder="1"/>
    <xf numFmtId="166" fontId="0" fillId="4" borderId="20" xfId="0" applyNumberFormat="1" applyFill="1" applyBorder="1"/>
    <xf numFmtId="0" fontId="2" fillId="2" borderId="2" xfId="0" applyFont="1" applyFill="1" applyBorder="1" applyAlignment="1">
      <alignment horizontal="center" vertical="center" wrapText="1"/>
    </xf>
    <xf numFmtId="166" fontId="0" fillId="2" borderId="2" xfId="0" applyNumberFormat="1" applyFill="1" applyBorder="1"/>
    <xf numFmtId="10" fontId="0" fillId="2" borderId="2" xfId="1" applyNumberFormat="1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166" fontId="0" fillId="2" borderId="12" xfId="0" applyNumberFormat="1" applyFill="1" applyBorder="1"/>
    <xf numFmtId="10" fontId="0" fillId="2" borderId="12" xfId="1" applyNumberFormat="1" applyFont="1" applyFill="1" applyBorder="1"/>
    <xf numFmtId="0" fontId="3" fillId="4" borderId="7" xfId="0" applyFont="1" applyFill="1" applyBorder="1" applyAlignment="1">
      <alignment horizontal="center" vertical="center" wrapText="1"/>
    </xf>
    <xf numFmtId="166" fontId="3" fillId="4" borderId="7" xfId="0" applyNumberFormat="1" applyFont="1" applyFill="1" applyBorder="1"/>
    <xf numFmtId="10" fontId="3" fillId="4" borderId="7" xfId="1" applyNumberFormat="1" applyFont="1" applyFill="1" applyBorder="1"/>
    <xf numFmtId="166" fontId="5" fillId="4" borderId="8" xfId="0" applyNumberFormat="1" applyFont="1" applyFill="1" applyBorder="1"/>
    <xf numFmtId="0" fontId="3" fillId="4" borderId="2" xfId="0" applyFont="1" applyFill="1" applyBorder="1" applyAlignment="1">
      <alignment horizontal="center" vertical="center" wrapText="1"/>
    </xf>
    <xf numFmtId="166" fontId="5" fillId="4" borderId="2" xfId="0" applyNumberFormat="1" applyFont="1" applyFill="1" applyBorder="1"/>
    <xf numFmtId="166" fontId="5" fillId="4" borderId="10" xfId="0" applyNumberFormat="1" applyFont="1" applyFill="1" applyBorder="1"/>
    <xf numFmtId="0" fontId="3" fillId="4" borderId="7" xfId="0" applyFont="1" applyFill="1" applyBorder="1" applyAlignment="1">
      <alignment horizontal="center" vertical="center"/>
    </xf>
    <xf numFmtId="166" fontId="5" fillId="4" borderId="7" xfId="0" applyNumberFormat="1" applyFont="1" applyFill="1" applyBorder="1"/>
    <xf numFmtId="10" fontId="5" fillId="4" borderId="7" xfId="1" applyNumberFormat="1" applyFont="1" applyFill="1" applyBorder="1"/>
    <xf numFmtId="0" fontId="3" fillId="4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/>
    </xf>
    <xf numFmtId="0" fontId="9" fillId="3" borderId="1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 wrapText="1"/>
    </xf>
    <xf numFmtId="0" fontId="6" fillId="3" borderId="23" xfId="0" applyFont="1" applyFill="1" applyBorder="1" applyAlignment="1">
      <alignment horizontal="center" wrapText="1"/>
    </xf>
    <xf numFmtId="167" fontId="0" fillId="0" borderId="0" xfId="0" applyNumberFormat="1"/>
    <xf numFmtId="166" fontId="2" fillId="4" borderId="2" xfId="0" applyNumberFormat="1" applyFont="1" applyFill="1" applyBorder="1"/>
    <xf numFmtId="10" fontId="0" fillId="4" borderId="2" xfId="1" applyNumberFormat="1" applyFont="1" applyFill="1" applyBorder="1"/>
    <xf numFmtId="166" fontId="0" fillId="0" borderId="7" xfId="0" applyNumberFormat="1" applyBorder="1"/>
    <xf numFmtId="10" fontId="2" fillId="4" borderId="7" xfId="1" applyNumberFormat="1" applyFont="1" applyFill="1" applyBorder="1"/>
    <xf numFmtId="166" fontId="0" fillId="0" borderId="12" xfId="0" applyNumberFormat="1" applyBorder="1"/>
    <xf numFmtId="166" fontId="2" fillId="4" borderId="12" xfId="0" applyNumberFormat="1" applyFont="1" applyFill="1" applyBorder="1"/>
    <xf numFmtId="10" fontId="0" fillId="4" borderId="12" xfId="1" applyNumberFormat="1" applyFont="1" applyFill="1" applyBorder="1"/>
    <xf numFmtId="7" fontId="0" fillId="0" borderId="2" xfId="0" applyNumberFormat="1" applyBorder="1"/>
    <xf numFmtId="7" fontId="0" fillId="0" borderId="7" xfId="0" applyNumberFormat="1" applyBorder="1"/>
    <xf numFmtId="7" fontId="0" fillId="0" borderId="12" xfId="0" applyNumberFormat="1" applyBorder="1"/>
    <xf numFmtId="0" fontId="0" fillId="2" borderId="2" xfId="0" applyFill="1" applyBorder="1" applyAlignment="1">
      <alignment horizontal="center"/>
    </xf>
    <xf numFmtId="9" fontId="0" fillId="0" borderId="0" xfId="0" applyNumberFormat="1" applyAlignment="1">
      <alignment horizontal="center"/>
    </xf>
    <xf numFmtId="0" fontId="4" fillId="6" borderId="0" xfId="0" applyFont="1" applyFill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 wrapText="1" shrinkToFit="1"/>
    </xf>
    <xf numFmtId="0" fontId="3" fillId="4" borderId="12" xfId="0" applyFont="1" applyFill="1" applyBorder="1" applyAlignment="1">
      <alignment horizontal="center" vertical="center" wrapText="1" shrinkToFit="1"/>
    </xf>
    <xf numFmtId="0" fontId="3" fillId="4" borderId="6" xfId="0" applyFont="1" applyFill="1" applyBorder="1" applyAlignment="1">
      <alignment horizontal="center" vertical="center" wrapText="1" shrinkToFit="1"/>
    </xf>
    <xf numFmtId="0" fontId="3" fillId="4" borderId="7" xfId="0" applyFont="1" applyFill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0" fontId="3" fillId="4" borderId="9" xfId="0" applyFont="1" applyFill="1" applyBorder="1" applyAlignment="1">
      <alignment horizontal="center" vertical="center" wrapText="1" shrinkToFit="1"/>
    </xf>
    <xf numFmtId="0" fontId="3" fillId="4" borderId="2" xfId="0" applyFont="1" applyFill="1" applyBorder="1" applyAlignment="1">
      <alignment horizontal="center" vertical="center" wrapText="1" shrinkToFit="1"/>
    </xf>
    <xf numFmtId="0" fontId="3" fillId="2" borderId="16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wrapText="1"/>
    </xf>
    <xf numFmtId="0" fontId="6" fillId="5" borderId="25" xfId="0" applyFont="1" applyFill="1" applyBorder="1" applyAlignment="1">
      <alignment horizontal="center" wrapText="1"/>
    </xf>
    <xf numFmtId="0" fontId="6" fillId="3" borderId="24" xfId="0" applyFont="1" applyFill="1" applyBorder="1" applyAlignment="1">
      <alignment horizontal="center" wrapText="1"/>
    </xf>
    <xf numFmtId="0" fontId="6" fillId="3" borderId="25" xfId="0" applyFont="1" applyFill="1" applyBorder="1" applyAlignment="1">
      <alignment horizontal="center" wrapText="1"/>
    </xf>
  </cellXfs>
  <cellStyles count="4">
    <cellStyle name="Normal" xfId="0" builtinId="0"/>
    <cellStyle name="Porcentagem" xfId="1" builtinId="5"/>
    <cellStyle name="Porcentagem 4" xfId="3" xr:uid="{00000000-0005-0000-0000-000003000000}"/>
    <cellStyle name="Vírgula 2" xfId="2" xr:uid="{00000000-0005-0000-0000-000005000000}"/>
  </cellStyles>
  <dxfs count="0"/>
  <tableStyles count="0" defaultTableStyle="TableStyleMedium2"/>
  <colors>
    <mruColors>
      <color rgb="FF007E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45"/>
  <sheetViews>
    <sheetView topLeftCell="A16" workbookViewId="0">
      <selection activeCell="F37" sqref="F37:M44"/>
    </sheetView>
  </sheetViews>
  <sheetFormatPr defaultRowHeight="15" x14ac:dyDescent="0.25"/>
  <cols>
    <col min="1" max="1" width="11.28515625" bestFit="1" customWidth="1"/>
    <col min="2" max="2" width="11.7109375" bestFit="1" customWidth="1"/>
    <col min="3" max="3" width="7.140625" bestFit="1" customWidth="1"/>
    <col min="4" max="4" width="10.28515625" bestFit="1" customWidth="1"/>
    <col min="5" max="5" width="7.140625" bestFit="1" customWidth="1"/>
    <col min="6" max="6" width="9.7109375" bestFit="1" customWidth="1"/>
    <col min="7" max="7" width="6.5703125" bestFit="1" customWidth="1"/>
    <col min="8" max="8" width="7.140625" bestFit="1" customWidth="1"/>
    <col min="9" max="10" width="11.28515625" bestFit="1" customWidth="1"/>
    <col min="11" max="11" width="11.7109375" bestFit="1" customWidth="1"/>
    <col min="13" max="13" width="10.28515625" bestFit="1" customWidth="1"/>
  </cols>
  <sheetData>
    <row r="1" spans="1:13" x14ac:dyDescent="0.25">
      <c r="A1" s="103" t="s">
        <v>19</v>
      </c>
      <c r="B1" s="103"/>
      <c r="C1" s="103"/>
      <c r="D1" s="103"/>
      <c r="F1" s="110" t="s">
        <v>0</v>
      </c>
      <c r="G1" s="111"/>
      <c r="H1" s="111"/>
      <c r="I1" s="18">
        <v>39293.32</v>
      </c>
      <c r="J1" s="93">
        <v>5839.46</v>
      </c>
      <c r="K1" s="99">
        <f>I1-J1</f>
        <v>33453.86</v>
      </c>
      <c r="L1" s="21">
        <v>0.17719339263092507</v>
      </c>
      <c r="M1" s="22">
        <f>K1*L1</f>
        <v>5927.8029499999993</v>
      </c>
    </row>
    <row r="2" spans="1:13" x14ac:dyDescent="0.25">
      <c r="A2" s="2">
        <f>I1</f>
        <v>39293.32</v>
      </c>
      <c r="C2" s="6">
        <v>0.22</v>
      </c>
      <c r="D2" s="5">
        <f>(A2-39000.01)*C2</f>
        <v>64.528199999999487</v>
      </c>
      <c r="F2" s="112" t="s">
        <v>1</v>
      </c>
      <c r="G2" s="113"/>
      <c r="H2" s="113"/>
      <c r="I2" s="27">
        <v>37328.653999999995</v>
      </c>
      <c r="J2" s="5">
        <v>5839.46</v>
      </c>
      <c r="K2" s="98">
        <f t="shared" ref="K2:K5" si="0">I2-J2</f>
        <v>31489.193999999996</v>
      </c>
      <c r="L2" s="17">
        <v>0.17611498757319735</v>
      </c>
      <c r="M2" s="24">
        <f t="shared" ref="M2:M5" si="1">K2*L2</f>
        <v>5545.7190099999998</v>
      </c>
    </row>
    <row r="3" spans="1:13" x14ac:dyDescent="0.25">
      <c r="A3" s="5">
        <v>20000.009999999998</v>
      </c>
      <c r="B3" s="5">
        <v>39000</v>
      </c>
      <c r="C3" s="6">
        <v>0.19</v>
      </c>
      <c r="D3" s="5">
        <f>(B3-A3)*C3</f>
        <v>3609.9981000000002</v>
      </c>
      <c r="F3" s="114" t="s">
        <v>2</v>
      </c>
      <c r="G3" s="115"/>
      <c r="H3" s="115"/>
      <c r="I3" s="16">
        <v>35462.22129999999</v>
      </c>
      <c r="J3" s="5">
        <v>5839.46</v>
      </c>
      <c r="K3" s="98">
        <f t="shared" si="0"/>
        <v>29622.761299999991</v>
      </c>
      <c r="L3" s="23">
        <v>0.17524013863623172</v>
      </c>
      <c r="M3" s="24">
        <f t="shared" si="1"/>
        <v>5191.0967969999983</v>
      </c>
    </row>
    <row r="4" spans="1:13" x14ac:dyDescent="0.25">
      <c r="A4" s="5">
        <v>10000.01</v>
      </c>
      <c r="B4" s="5">
        <f t="shared" ref="B4:B5" si="2">A3-0.01</f>
        <v>20000</v>
      </c>
      <c r="C4" s="6">
        <v>0.16500000000000001</v>
      </c>
      <c r="D4" s="5">
        <f>(B4-A4)*C4</f>
        <v>1649.9983500000001</v>
      </c>
      <c r="F4" s="112" t="s">
        <v>3</v>
      </c>
      <c r="G4" s="113"/>
      <c r="H4" s="113"/>
      <c r="I4" s="27">
        <v>33689.110234999986</v>
      </c>
      <c r="J4" s="5">
        <v>5839.46</v>
      </c>
      <c r="K4" s="98">
        <f t="shared" si="0"/>
        <v>27849.650234999986</v>
      </c>
      <c r="L4" s="17">
        <v>0.17430041862965609</v>
      </c>
      <c r="M4" s="24">
        <f t="shared" si="1"/>
        <v>4854.2056946499979</v>
      </c>
    </row>
    <row r="5" spans="1:13" ht="15.75" thickBot="1" x14ac:dyDescent="0.3">
      <c r="A5" s="5">
        <v>5839.46</v>
      </c>
      <c r="B5" s="5">
        <f t="shared" si="2"/>
        <v>10000</v>
      </c>
      <c r="C5" s="6">
        <v>0.14499999999999999</v>
      </c>
      <c r="D5" s="5">
        <f>(B5-A5)*C5</f>
        <v>603.27829999999994</v>
      </c>
      <c r="F5" s="108" t="s">
        <v>4</v>
      </c>
      <c r="G5" s="109"/>
      <c r="H5" s="109"/>
      <c r="I5" s="20">
        <v>32004.654723249983</v>
      </c>
      <c r="J5" s="95">
        <v>5839.46</v>
      </c>
      <c r="K5" s="100">
        <f t="shared" si="0"/>
        <v>26165.194723249984</v>
      </c>
      <c r="L5" s="25">
        <v>0.1732897154168134</v>
      </c>
      <c r="M5" s="26">
        <f t="shared" si="1"/>
        <v>4534.1591474174975</v>
      </c>
    </row>
    <row r="6" spans="1:13" x14ac:dyDescent="0.25">
      <c r="B6" s="90">
        <f>A2-A20</f>
        <v>33453.86</v>
      </c>
      <c r="C6" s="8">
        <f>D6/B6</f>
        <v>0.17719339263092507</v>
      </c>
      <c r="D6" s="9">
        <f>SUM(D2:D5)</f>
        <v>5927.8029499999993</v>
      </c>
    </row>
    <row r="7" spans="1:13" ht="15.75" thickBot="1" x14ac:dyDescent="0.3">
      <c r="B7" s="3"/>
      <c r="C7" s="4"/>
      <c r="D7" s="3"/>
    </row>
    <row r="8" spans="1:13" ht="15.75" thickBot="1" x14ac:dyDescent="0.3">
      <c r="A8" s="103" t="s">
        <v>18</v>
      </c>
      <c r="B8" s="103"/>
      <c r="C8" s="103"/>
      <c r="D8" s="103"/>
      <c r="F8" s="29" t="s">
        <v>8</v>
      </c>
      <c r="G8" s="30" t="s">
        <v>9</v>
      </c>
      <c r="H8" s="30" t="s">
        <v>10</v>
      </c>
      <c r="I8" s="34" t="s">
        <v>5</v>
      </c>
      <c r="J8" s="34" t="s">
        <v>6</v>
      </c>
      <c r="K8" s="35" t="s">
        <v>7</v>
      </c>
    </row>
    <row r="9" spans="1:13" x14ac:dyDescent="0.25">
      <c r="A9" s="5">
        <v>20000.009999999998</v>
      </c>
      <c r="B9" s="2">
        <f>I5</f>
        <v>32004.654723249983</v>
      </c>
      <c r="C9" s="6">
        <v>0.19</v>
      </c>
      <c r="D9" s="5">
        <f>(B9-A9)*C9</f>
        <v>2280.8824974174972</v>
      </c>
      <c r="F9" s="41" t="s">
        <v>11</v>
      </c>
      <c r="G9" s="42" t="s">
        <v>12</v>
      </c>
      <c r="H9" s="42">
        <v>13</v>
      </c>
      <c r="I9" s="43">
        <v>7792.2992000000004</v>
      </c>
      <c r="J9" s="44">
        <v>10909.21888</v>
      </c>
      <c r="K9" s="45">
        <v>18701.518080000002</v>
      </c>
      <c r="L9" s="46">
        <v>0.15853039385435583</v>
      </c>
    </row>
    <row r="10" spans="1:13" x14ac:dyDescent="0.25">
      <c r="A10" s="5">
        <v>10000.01</v>
      </c>
      <c r="B10" s="5">
        <f t="shared" ref="B10:B11" si="3">A9-0.01</f>
        <v>20000</v>
      </c>
      <c r="C10" s="6">
        <v>0.16500000000000001</v>
      </c>
      <c r="D10" s="5">
        <f>(B10-A10)*C10</f>
        <v>1649.9983500000001</v>
      </c>
      <c r="F10" s="32" t="s">
        <v>11</v>
      </c>
      <c r="G10" s="7" t="s">
        <v>12</v>
      </c>
      <c r="H10" s="7">
        <v>12</v>
      </c>
      <c r="I10" s="28">
        <v>7565.3424000000014</v>
      </c>
      <c r="J10" s="5">
        <v>10591.479360000001</v>
      </c>
      <c r="K10" s="12">
        <v>18156.821760000003</v>
      </c>
      <c r="L10" s="1"/>
    </row>
    <row r="11" spans="1:13" x14ac:dyDescent="0.25">
      <c r="A11" s="5">
        <v>5839.46</v>
      </c>
      <c r="B11" s="5">
        <f t="shared" si="3"/>
        <v>10000</v>
      </c>
      <c r="C11" s="6">
        <v>0.14499999999999999</v>
      </c>
      <c r="D11" s="5">
        <f>(B11-A11)*C11</f>
        <v>603.27829999999994</v>
      </c>
      <c r="F11" s="32" t="s">
        <v>11</v>
      </c>
      <c r="G11" s="7" t="s">
        <v>12</v>
      </c>
      <c r="H11" s="7">
        <v>11</v>
      </c>
      <c r="I11" s="28">
        <v>7344.9936000000007</v>
      </c>
      <c r="J11" s="5">
        <v>10282.991040000001</v>
      </c>
      <c r="K11" s="12">
        <v>17627.984640000002</v>
      </c>
      <c r="L11" s="1"/>
    </row>
    <row r="12" spans="1:13" x14ac:dyDescent="0.25">
      <c r="B12" s="90">
        <f>B9-A20</f>
        <v>26165.194723249984</v>
      </c>
      <c r="C12" s="10">
        <f>D12/B12</f>
        <v>0.1732897154168134</v>
      </c>
      <c r="D12" s="11">
        <f>SUM(D9:D11)</f>
        <v>4534.1591474174975</v>
      </c>
      <c r="F12" s="36" t="s">
        <v>11</v>
      </c>
      <c r="G12" s="37" t="s">
        <v>13</v>
      </c>
      <c r="H12" s="37">
        <v>10</v>
      </c>
      <c r="I12" s="38">
        <v>7131.0624000000016</v>
      </c>
      <c r="J12" s="39">
        <v>9983.487360000001</v>
      </c>
      <c r="K12" s="40">
        <v>17114.549760000002</v>
      </c>
      <c r="L12" s="15">
        <v>0.15761979711281693</v>
      </c>
    </row>
    <row r="13" spans="1:13" x14ac:dyDescent="0.25">
      <c r="F13" s="32" t="s">
        <v>11</v>
      </c>
      <c r="G13" s="7" t="s">
        <v>13</v>
      </c>
      <c r="H13" s="7">
        <v>9</v>
      </c>
      <c r="I13" s="28">
        <v>6923.3584000000001</v>
      </c>
      <c r="J13" s="5">
        <v>9692.7017599999999</v>
      </c>
      <c r="K13" s="12">
        <v>16616.060160000001</v>
      </c>
      <c r="L13" s="1"/>
    </row>
    <row r="14" spans="1:13" x14ac:dyDescent="0.25">
      <c r="A14" s="103" t="s">
        <v>16</v>
      </c>
      <c r="B14" s="103"/>
      <c r="C14" s="103"/>
      <c r="D14" s="103"/>
      <c r="F14" s="32" t="s">
        <v>11</v>
      </c>
      <c r="G14" s="7" t="s">
        <v>13</v>
      </c>
      <c r="H14" s="7">
        <v>8</v>
      </c>
      <c r="I14" s="28">
        <v>6550.0064000000011</v>
      </c>
      <c r="J14" s="5">
        <v>9170.008960000001</v>
      </c>
      <c r="K14" s="12">
        <v>15720.015360000001</v>
      </c>
      <c r="L14" s="1"/>
    </row>
    <row r="15" spans="1:13" x14ac:dyDescent="0.25">
      <c r="A15" s="5">
        <v>10000.01</v>
      </c>
      <c r="B15" s="2">
        <f>K24</f>
        <v>10744.070400000001</v>
      </c>
      <c r="C15" s="6">
        <v>0.16500000000000001</v>
      </c>
      <c r="D15" s="5">
        <f>(B15-A15)*C15</f>
        <v>122.76996600000005</v>
      </c>
      <c r="F15" s="32" t="s">
        <v>11</v>
      </c>
      <c r="G15" s="7" t="s">
        <v>13</v>
      </c>
      <c r="H15" s="7">
        <v>7</v>
      </c>
      <c r="I15" s="28">
        <v>6359.2256000000007</v>
      </c>
      <c r="J15" s="5">
        <v>8902.9158399999997</v>
      </c>
      <c r="K15" s="12">
        <v>15262.141439999999</v>
      </c>
      <c r="L15" s="1"/>
    </row>
    <row r="16" spans="1:13" x14ac:dyDescent="0.25">
      <c r="A16" s="5">
        <v>5839.46</v>
      </c>
      <c r="B16" s="5">
        <f t="shared" ref="B16" si="4">A15-0.01</f>
        <v>10000</v>
      </c>
      <c r="C16" s="6">
        <v>0.14499999999999999</v>
      </c>
      <c r="D16" s="5">
        <f>(B16-A16)*C16</f>
        <v>603.27829999999994</v>
      </c>
      <c r="F16" s="32" t="s">
        <v>11</v>
      </c>
      <c r="G16" s="7" t="s">
        <v>13</v>
      </c>
      <c r="H16" s="7">
        <v>6</v>
      </c>
      <c r="I16" s="28">
        <v>6174.0112000000008</v>
      </c>
      <c r="J16" s="5">
        <v>8643.6156800000008</v>
      </c>
      <c r="K16" s="12">
        <v>14817.626880000002</v>
      </c>
      <c r="L16" s="1"/>
    </row>
    <row r="17" spans="1:12" x14ac:dyDescent="0.25">
      <c r="B17" s="90">
        <f>B15-A20</f>
        <v>4904.6104000000005</v>
      </c>
      <c r="C17" s="8">
        <f>D17/B17</f>
        <v>0.14803383078093216</v>
      </c>
      <c r="D17" s="9">
        <f>SUM(D14:D16)</f>
        <v>726.04826600000001</v>
      </c>
      <c r="F17" s="36" t="s">
        <v>11</v>
      </c>
      <c r="G17" s="37" t="s">
        <v>14</v>
      </c>
      <c r="H17" s="37">
        <v>5</v>
      </c>
      <c r="I17" s="38">
        <v>5994.1840000000002</v>
      </c>
      <c r="J17" s="39">
        <v>8391.8575999999994</v>
      </c>
      <c r="K17" s="40">
        <v>14386.0416</v>
      </c>
      <c r="L17" s="15">
        <v>0.15526365699240499</v>
      </c>
    </row>
    <row r="18" spans="1:12" x14ac:dyDescent="0.25">
      <c r="F18" s="32" t="s">
        <v>11</v>
      </c>
      <c r="G18" s="7" t="s">
        <v>14</v>
      </c>
      <c r="H18" s="7">
        <v>4</v>
      </c>
      <c r="I18" s="28">
        <v>5819.5983999999999</v>
      </c>
      <c r="J18" s="5">
        <v>8147.4377599999989</v>
      </c>
      <c r="K18" s="12">
        <v>13967.03616</v>
      </c>
      <c r="L18" s="1"/>
    </row>
    <row r="19" spans="1:12" x14ac:dyDescent="0.25">
      <c r="A19" s="103" t="s">
        <v>17</v>
      </c>
      <c r="B19" s="103"/>
      <c r="C19" s="103"/>
      <c r="D19" s="103"/>
      <c r="F19" s="32" t="s">
        <v>11</v>
      </c>
      <c r="G19" s="7" t="s">
        <v>14</v>
      </c>
      <c r="H19" s="7">
        <v>3</v>
      </c>
      <c r="I19" s="28">
        <v>5505.7632000000003</v>
      </c>
      <c r="J19" s="5">
        <v>7708.0684799999999</v>
      </c>
      <c r="K19" s="12">
        <v>13213.831679999999</v>
      </c>
      <c r="L19" s="1"/>
    </row>
    <row r="20" spans="1:12" ht="15.75" thickBot="1" x14ac:dyDescent="0.3">
      <c r="A20" s="5">
        <v>5839.46</v>
      </c>
      <c r="B20" s="51">
        <v>7591.3689600000007</v>
      </c>
      <c r="C20" s="6">
        <v>0.14499999999999999</v>
      </c>
      <c r="D20" s="5">
        <f>(B20-A20)*C20</f>
        <v>254.02679920000008</v>
      </c>
      <c r="F20" s="32" t="s">
        <v>11</v>
      </c>
      <c r="G20" s="7" t="s">
        <v>14</v>
      </c>
      <c r="H20" s="7">
        <v>2</v>
      </c>
      <c r="I20" s="28">
        <v>5345.4016000000011</v>
      </c>
      <c r="J20" s="5">
        <v>7483.5622400000011</v>
      </c>
      <c r="K20" s="12">
        <v>12828.963840000002</v>
      </c>
      <c r="L20" s="1"/>
    </row>
    <row r="21" spans="1:12" ht="15.75" thickBot="1" x14ac:dyDescent="0.3">
      <c r="B21" s="90">
        <f>B20-A20</f>
        <v>1751.9089600000007</v>
      </c>
      <c r="C21" s="8">
        <f>D21/B21</f>
        <v>0.14499999999999999</v>
      </c>
      <c r="D21" s="9">
        <f>SUM(D20:D20)</f>
        <v>254.02679920000008</v>
      </c>
      <c r="F21" s="47" t="s">
        <v>11</v>
      </c>
      <c r="G21" s="48" t="s">
        <v>14</v>
      </c>
      <c r="H21" s="48">
        <v>1</v>
      </c>
      <c r="I21" s="49">
        <v>5189.7104000000008</v>
      </c>
      <c r="J21" s="50">
        <v>7265.5945600000005</v>
      </c>
      <c r="K21" s="51">
        <v>12455.304960000001</v>
      </c>
      <c r="L21" s="15">
        <v>0.15242224908486973</v>
      </c>
    </row>
    <row r="22" spans="1:12" x14ac:dyDescent="0.25">
      <c r="F22" s="56" t="s">
        <v>15</v>
      </c>
      <c r="G22" s="57" t="s">
        <v>12</v>
      </c>
      <c r="H22" s="58">
        <v>13</v>
      </c>
      <c r="I22" s="59">
        <v>4749.3264000000008</v>
      </c>
      <c r="J22" s="59">
        <v>6649.0569600000008</v>
      </c>
      <c r="K22" s="60">
        <v>11398.383360000002</v>
      </c>
      <c r="L22" s="15">
        <v>0.15003083338065665</v>
      </c>
    </row>
    <row r="23" spans="1:12" x14ac:dyDescent="0.25">
      <c r="F23" s="33" t="s">
        <v>15</v>
      </c>
      <c r="G23" s="31" t="s">
        <v>12</v>
      </c>
      <c r="H23" s="7">
        <v>12</v>
      </c>
      <c r="I23" s="5">
        <v>4610.9952000000003</v>
      </c>
      <c r="J23" s="5">
        <v>6455.3932800000002</v>
      </c>
      <c r="K23" s="12">
        <v>11066.388480000001</v>
      </c>
      <c r="L23" s="1"/>
    </row>
    <row r="24" spans="1:12" x14ac:dyDescent="0.25">
      <c r="F24" s="33" t="s">
        <v>15</v>
      </c>
      <c r="G24" s="31" t="s">
        <v>12</v>
      </c>
      <c r="H24" s="7">
        <v>11</v>
      </c>
      <c r="I24" s="5">
        <v>4476.6960000000008</v>
      </c>
      <c r="J24" s="5">
        <v>6267.3744000000006</v>
      </c>
      <c r="K24" s="12">
        <v>10744.070400000001</v>
      </c>
      <c r="L24" s="1"/>
    </row>
    <row r="25" spans="1:12" x14ac:dyDescent="0.25">
      <c r="F25" s="52" t="s">
        <v>15</v>
      </c>
      <c r="G25" s="53" t="s">
        <v>13</v>
      </c>
      <c r="H25" s="37">
        <v>10</v>
      </c>
      <c r="I25" s="39">
        <v>4346.3056000000006</v>
      </c>
      <c r="J25" s="39">
        <v>6084.8278400000008</v>
      </c>
      <c r="K25" s="40">
        <v>10431.133440000001</v>
      </c>
      <c r="L25" s="15">
        <v>0.14803383078093216</v>
      </c>
    </row>
    <row r="26" spans="1:12" x14ac:dyDescent="0.25">
      <c r="E26" s="3"/>
      <c r="F26" s="33" t="s">
        <v>15</v>
      </c>
      <c r="G26" s="31" t="s">
        <v>13</v>
      </c>
      <c r="H26" s="7">
        <v>9</v>
      </c>
      <c r="I26" s="5">
        <v>4219.7120000000004</v>
      </c>
      <c r="J26" s="5">
        <v>5907.5968000000003</v>
      </c>
      <c r="K26" s="12">
        <v>10127.308800000001</v>
      </c>
      <c r="L26" s="1"/>
    </row>
    <row r="27" spans="1:12" x14ac:dyDescent="0.25">
      <c r="F27" s="33" t="s">
        <v>15</v>
      </c>
      <c r="G27" s="31" t="s">
        <v>13</v>
      </c>
      <c r="H27" s="7">
        <v>8</v>
      </c>
      <c r="I27" s="5">
        <v>3992.1616000000004</v>
      </c>
      <c r="J27" s="5">
        <v>5589.0262400000001</v>
      </c>
      <c r="K27" s="13">
        <v>9581.1878400000005</v>
      </c>
      <c r="L27" s="1"/>
    </row>
    <row r="28" spans="1:12" x14ac:dyDescent="0.25">
      <c r="F28" s="33" t="s">
        <v>15</v>
      </c>
      <c r="G28" s="31" t="s">
        <v>13</v>
      </c>
      <c r="H28" s="7">
        <v>7</v>
      </c>
      <c r="I28" s="5">
        <v>3875.8832000000007</v>
      </c>
      <c r="J28" s="5">
        <v>5426.2364800000005</v>
      </c>
      <c r="K28" s="12">
        <v>9302.1196800000016</v>
      </c>
      <c r="L28" s="1"/>
    </row>
    <row r="29" spans="1:12" x14ac:dyDescent="0.25">
      <c r="F29" s="33" t="s">
        <v>15</v>
      </c>
      <c r="G29" s="31" t="s">
        <v>13</v>
      </c>
      <c r="H29" s="7">
        <v>6</v>
      </c>
      <c r="I29" s="5">
        <v>3762.9984000000004</v>
      </c>
      <c r="J29" s="5">
        <v>5268.19776</v>
      </c>
      <c r="K29" s="12">
        <v>9031.1961599999995</v>
      </c>
      <c r="L29" s="1"/>
    </row>
    <row r="30" spans="1:12" x14ac:dyDescent="0.25">
      <c r="F30" s="52" t="s">
        <v>15</v>
      </c>
      <c r="G30" s="53" t="s">
        <v>14</v>
      </c>
      <c r="H30" s="37">
        <v>5</v>
      </c>
      <c r="I30" s="39">
        <v>3653.3952000000004</v>
      </c>
      <c r="J30" s="39">
        <v>5114.7532799999999</v>
      </c>
      <c r="K30" s="40">
        <v>8768.1484799999998</v>
      </c>
      <c r="L30" s="15">
        <v>0.14499999999999999</v>
      </c>
    </row>
    <row r="31" spans="1:12" x14ac:dyDescent="0.25">
      <c r="F31" s="33" t="s">
        <v>15</v>
      </c>
      <c r="G31" s="31" t="s">
        <v>14</v>
      </c>
      <c r="H31" s="7">
        <v>4</v>
      </c>
      <c r="I31" s="5">
        <v>3546.9839999999999</v>
      </c>
      <c r="J31" s="5">
        <v>4965.7775999999994</v>
      </c>
      <c r="K31" s="12">
        <v>8512.7615999999998</v>
      </c>
      <c r="L31" s="1"/>
    </row>
    <row r="32" spans="1:12" x14ac:dyDescent="0.25">
      <c r="F32" s="33" t="s">
        <v>15</v>
      </c>
      <c r="G32" s="31" t="s">
        <v>14</v>
      </c>
      <c r="H32" s="7">
        <v>3</v>
      </c>
      <c r="I32" s="5">
        <v>3355.7104000000004</v>
      </c>
      <c r="J32" s="5">
        <v>4697.9945600000001</v>
      </c>
      <c r="K32" s="12">
        <v>8053.7049600000009</v>
      </c>
      <c r="L32" s="1"/>
    </row>
    <row r="33" spans="6:15" x14ac:dyDescent="0.25">
      <c r="F33" s="33" t="s">
        <v>15</v>
      </c>
      <c r="G33" s="31" t="s">
        <v>14</v>
      </c>
      <c r="H33" s="7">
        <v>2</v>
      </c>
      <c r="I33" s="5">
        <v>3257.9680000000003</v>
      </c>
      <c r="J33" s="5">
        <v>4561.1552000000001</v>
      </c>
      <c r="K33" s="12">
        <v>7819.1232</v>
      </c>
      <c r="L33" s="1"/>
    </row>
    <row r="34" spans="6:15" ht="15.75" thickBot="1" x14ac:dyDescent="0.3">
      <c r="F34" s="54" t="s">
        <v>15</v>
      </c>
      <c r="G34" s="55" t="s">
        <v>14</v>
      </c>
      <c r="H34" s="48">
        <v>1</v>
      </c>
      <c r="I34" s="50">
        <v>3163.0704000000005</v>
      </c>
      <c r="J34" s="50">
        <v>4428.2985600000002</v>
      </c>
      <c r="K34" s="51">
        <v>7591.3689600000007</v>
      </c>
      <c r="L34" s="15">
        <v>0.14499999999999999</v>
      </c>
    </row>
    <row r="36" spans="6:15" ht="15.75" thickBot="1" x14ac:dyDescent="0.3"/>
    <row r="37" spans="6:15" x14ac:dyDescent="0.25">
      <c r="F37" s="104" t="s">
        <v>11</v>
      </c>
      <c r="G37" s="69" t="s">
        <v>12</v>
      </c>
      <c r="H37" s="69">
        <v>13</v>
      </c>
      <c r="I37" s="70">
        <v>18701.518080000002</v>
      </c>
      <c r="J37" s="93">
        <v>5839.46</v>
      </c>
      <c r="K37" s="44">
        <f>I37-J37</f>
        <v>12862.058080000003</v>
      </c>
      <c r="L37" s="94">
        <v>0.15853039385435583</v>
      </c>
      <c r="M37" s="72">
        <f>K37*L37</f>
        <v>2039.0271332000002</v>
      </c>
    </row>
    <row r="38" spans="6:15" x14ac:dyDescent="0.25">
      <c r="F38" s="105"/>
      <c r="G38" s="61" t="s">
        <v>13</v>
      </c>
      <c r="H38" s="61">
        <v>10</v>
      </c>
      <c r="I38" s="62">
        <v>17114.549760000002</v>
      </c>
      <c r="J38" s="5">
        <v>5839.46</v>
      </c>
      <c r="K38" s="91">
        <f t="shared" ref="K38:K44" si="5">I38-J38</f>
        <v>11275.089760000003</v>
      </c>
      <c r="L38" s="92">
        <v>0.15761979711281693</v>
      </c>
      <c r="M38" s="12">
        <f t="shared" ref="M38:M44" si="6">K38*L38</f>
        <v>1777.1773604000002</v>
      </c>
    </row>
    <row r="39" spans="6:15" x14ac:dyDescent="0.25">
      <c r="F39" s="105"/>
      <c r="G39" s="73" t="s">
        <v>14</v>
      </c>
      <c r="H39" s="73">
        <v>5</v>
      </c>
      <c r="I39" s="74">
        <v>14386.0416</v>
      </c>
      <c r="J39" s="5">
        <v>5839.46</v>
      </c>
      <c r="K39" s="91">
        <f t="shared" si="5"/>
        <v>8546.5816000000013</v>
      </c>
      <c r="L39" s="92">
        <v>0.15526365699240499</v>
      </c>
      <c r="M39" s="75">
        <f t="shared" si="6"/>
        <v>1326.973514</v>
      </c>
    </row>
    <row r="40" spans="6:15" x14ac:dyDescent="0.25">
      <c r="F40" s="105"/>
      <c r="G40" s="61" t="s">
        <v>14</v>
      </c>
      <c r="H40" s="61">
        <v>1</v>
      </c>
      <c r="I40" s="62">
        <v>12455.304960000001</v>
      </c>
      <c r="J40" s="5">
        <v>5839.46</v>
      </c>
      <c r="K40" s="91">
        <f t="shared" si="5"/>
        <v>6615.8449600000013</v>
      </c>
      <c r="L40" s="92">
        <v>0.15242224908486973</v>
      </c>
      <c r="M40" s="12">
        <f t="shared" si="6"/>
        <v>1008.4019684000002</v>
      </c>
    </row>
    <row r="41" spans="6:15" x14ac:dyDescent="0.25">
      <c r="F41" s="106" t="s">
        <v>15</v>
      </c>
      <c r="G41" s="79" t="s">
        <v>12</v>
      </c>
      <c r="H41" s="73">
        <v>13</v>
      </c>
      <c r="I41" s="74">
        <v>11398.383360000002</v>
      </c>
      <c r="J41" s="5">
        <v>5839.46</v>
      </c>
      <c r="K41" s="91">
        <f t="shared" si="5"/>
        <v>5558.9233600000016</v>
      </c>
      <c r="L41" s="92">
        <v>0.15003083338065665</v>
      </c>
      <c r="M41" s="75">
        <f t="shared" si="6"/>
        <v>834.00990440000021</v>
      </c>
    </row>
    <row r="42" spans="6:15" x14ac:dyDescent="0.25">
      <c r="F42" s="106"/>
      <c r="G42" s="64" t="s">
        <v>13</v>
      </c>
      <c r="H42" s="61">
        <v>10</v>
      </c>
      <c r="I42" s="62">
        <v>10431.133440000001</v>
      </c>
      <c r="J42" s="5">
        <v>5839.46</v>
      </c>
      <c r="K42" s="91">
        <f t="shared" si="5"/>
        <v>4591.6734400000014</v>
      </c>
      <c r="L42" s="92">
        <v>0.14803383078093216</v>
      </c>
      <c r="M42" s="12">
        <f t="shared" si="6"/>
        <v>679.72300901826088</v>
      </c>
    </row>
    <row r="43" spans="6:15" x14ac:dyDescent="0.25">
      <c r="F43" s="106"/>
      <c r="G43" s="79" t="s">
        <v>14</v>
      </c>
      <c r="H43" s="73">
        <v>5</v>
      </c>
      <c r="I43" s="74">
        <v>8768.1484799999998</v>
      </c>
      <c r="J43" s="5">
        <v>5839.46</v>
      </c>
      <c r="K43" s="91">
        <f t="shared" si="5"/>
        <v>2928.6884799999998</v>
      </c>
      <c r="L43" s="23">
        <v>0.14499999999999999</v>
      </c>
      <c r="M43" s="75">
        <f t="shared" si="6"/>
        <v>424.65982959999997</v>
      </c>
      <c r="O43" s="1"/>
    </row>
    <row r="44" spans="6:15" ht="15.75" thickBot="1" x14ac:dyDescent="0.3">
      <c r="F44" s="107"/>
      <c r="G44" s="65" t="s">
        <v>14</v>
      </c>
      <c r="H44" s="66">
        <v>1</v>
      </c>
      <c r="I44" s="67">
        <v>7591.3689600000007</v>
      </c>
      <c r="J44" s="95">
        <v>5839.46</v>
      </c>
      <c r="K44" s="96">
        <f t="shared" si="5"/>
        <v>1751.9089600000007</v>
      </c>
      <c r="L44" s="97">
        <v>0.14499999999999999</v>
      </c>
      <c r="M44" s="14">
        <f t="shared" si="6"/>
        <v>254.02679920000008</v>
      </c>
      <c r="O44" s="1"/>
    </row>
    <row r="45" spans="6:15" x14ac:dyDescent="0.25">
      <c r="O45" s="15"/>
    </row>
  </sheetData>
  <mergeCells count="11">
    <mergeCell ref="F5:H5"/>
    <mergeCell ref="A1:D1"/>
    <mergeCell ref="F1:H1"/>
    <mergeCell ref="F2:H2"/>
    <mergeCell ref="F3:H3"/>
    <mergeCell ref="F4:H4"/>
    <mergeCell ref="A8:D8"/>
    <mergeCell ref="A14:D14"/>
    <mergeCell ref="A19:D19"/>
    <mergeCell ref="F37:F40"/>
    <mergeCell ref="F41:F44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54"/>
  <sheetViews>
    <sheetView workbookViewId="0">
      <selection activeCell="O47" sqref="O47"/>
    </sheetView>
  </sheetViews>
  <sheetFormatPr defaultRowHeight="15" x14ac:dyDescent="0.25"/>
  <cols>
    <col min="1" max="2" width="11.28515625" bestFit="1" customWidth="1"/>
    <col min="3" max="3" width="7.140625" bestFit="1" customWidth="1"/>
    <col min="4" max="4" width="10.28515625" bestFit="1" customWidth="1"/>
    <col min="5" max="5" width="7.140625" bestFit="1" customWidth="1"/>
    <col min="6" max="6" width="9.7109375" bestFit="1" customWidth="1"/>
    <col min="7" max="7" width="6.5703125" bestFit="1" customWidth="1"/>
    <col min="8" max="8" width="7.140625" bestFit="1" customWidth="1"/>
    <col min="9" max="10" width="11.28515625" bestFit="1" customWidth="1"/>
    <col min="11" max="11" width="11.7109375" bestFit="1" customWidth="1"/>
    <col min="13" max="13" width="10.28515625" bestFit="1" customWidth="1"/>
  </cols>
  <sheetData>
    <row r="1" spans="1:12" x14ac:dyDescent="0.25">
      <c r="A1" s="103" t="s">
        <v>19</v>
      </c>
      <c r="B1" s="103"/>
      <c r="C1" s="103"/>
      <c r="D1" s="103"/>
      <c r="F1" s="110" t="s">
        <v>0</v>
      </c>
      <c r="G1" s="111"/>
      <c r="H1" s="111"/>
      <c r="I1" s="18">
        <v>39293.32</v>
      </c>
      <c r="J1" s="21">
        <v>0.16823097030233131</v>
      </c>
      <c r="K1" s="22">
        <f>I1*J1</f>
        <v>6610.3533500000003</v>
      </c>
    </row>
    <row r="2" spans="1:12" x14ac:dyDescent="0.25">
      <c r="A2" s="2">
        <f>I1</f>
        <v>39293.32</v>
      </c>
      <c r="C2" s="6">
        <v>0.22</v>
      </c>
      <c r="D2" s="5">
        <f>(A2-39000.01)*C2</f>
        <v>64.528199999999487</v>
      </c>
      <c r="F2" s="112" t="s">
        <v>1</v>
      </c>
      <c r="G2" s="113"/>
      <c r="H2" s="113"/>
      <c r="I2" s="27">
        <v>37328.653999999995</v>
      </c>
      <c r="J2" s="17">
        <v>0.16684955771510007</v>
      </c>
      <c r="K2" s="19">
        <f t="shared" ref="K2:K5" si="0">I2*J2</f>
        <v>6228.2694099999999</v>
      </c>
    </row>
    <row r="3" spans="1:12" x14ac:dyDescent="0.25">
      <c r="A3" s="5">
        <v>20000.009999999998</v>
      </c>
      <c r="B3" s="5">
        <v>39000</v>
      </c>
      <c r="C3" s="6">
        <v>0.19</v>
      </c>
      <c r="D3" s="5">
        <f>(B3-A3)*C3</f>
        <v>3609.9981000000002</v>
      </c>
      <c r="F3" s="114" t="s">
        <v>2</v>
      </c>
      <c r="G3" s="115"/>
      <c r="H3" s="115"/>
      <c r="I3" s="16">
        <v>35462.22129999999</v>
      </c>
      <c r="J3" s="23">
        <v>0.16563111338431585</v>
      </c>
      <c r="K3" s="24">
        <f t="shared" si="0"/>
        <v>5873.6471969999993</v>
      </c>
    </row>
    <row r="4" spans="1:12" x14ac:dyDescent="0.25">
      <c r="A4" s="5">
        <v>10000.01</v>
      </c>
      <c r="B4" s="5">
        <f t="shared" ref="B4:B8" si="1">A3-0.01</f>
        <v>20000</v>
      </c>
      <c r="C4" s="6">
        <v>0.16500000000000001</v>
      </c>
      <c r="D4" s="5">
        <f>(B4-A4)*C4</f>
        <v>1649.9983500000001</v>
      </c>
      <c r="F4" s="112" t="s">
        <v>3</v>
      </c>
      <c r="G4" s="113"/>
      <c r="H4" s="113"/>
      <c r="I4" s="27">
        <v>33689.110234999986</v>
      </c>
      <c r="J4" s="17">
        <v>0.16434854040454303</v>
      </c>
      <c r="K4" s="19">
        <f t="shared" si="0"/>
        <v>5536.7560946499989</v>
      </c>
    </row>
    <row r="5" spans="1:12" ht="15.75" thickBot="1" x14ac:dyDescent="0.3">
      <c r="A5" s="5">
        <v>5839.46</v>
      </c>
      <c r="B5" s="5">
        <f t="shared" si="1"/>
        <v>10000</v>
      </c>
      <c r="C5" s="6">
        <v>0.14499999999999999</v>
      </c>
      <c r="D5" s="5">
        <f>(B5-A5)*C5</f>
        <v>603.27829999999994</v>
      </c>
      <c r="F5" s="108" t="s">
        <v>4</v>
      </c>
      <c r="G5" s="109"/>
      <c r="H5" s="109"/>
      <c r="I5" s="20">
        <v>32004.654723249983</v>
      </c>
      <c r="J5" s="25">
        <v>0.16299846358372949</v>
      </c>
      <c r="K5" s="26">
        <f t="shared" si="0"/>
        <v>5216.7095474174985</v>
      </c>
    </row>
    <row r="6" spans="1:12" x14ac:dyDescent="0.25">
      <c r="A6" s="5">
        <v>3000.01</v>
      </c>
      <c r="B6" s="5">
        <f t="shared" si="1"/>
        <v>5839.45</v>
      </c>
      <c r="C6" s="6">
        <v>0.14000000000000001</v>
      </c>
      <c r="D6" s="5">
        <f>(B6-A6)*C6</f>
        <v>397.52159999999998</v>
      </c>
    </row>
    <row r="7" spans="1:12" ht="15.75" thickBot="1" x14ac:dyDescent="0.3">
      <c r="A7" s="5">
        <v>2000.01</v>
      </c>
      <c r="B7" s="5">
        <f t="shared" si="1"/>
        <v>3000</v>
      </c>
      <c r="C7" s="6">
        <v>0.12</v>
      </c>
      <c r="D7" s="5">
        <f>(B7-A7)*C7</f>
        <v>119.9988</v>
      </c>
    </row>
    <row r="8" spans="1:12" ht="15.75" thickBot="1" x14ac:dyDescent="0.3">
      <c r="A8" s="5">
        <f>B9+0.01</f>
        <v>998.01</v>
      </c>
      <c r="B8" s="5">
        <f t="shared" si="1"/>
        <v>2000</v>
      </c>
      <c r="C8" s="6">
        <v>0.09</v>
      </c>
      <c r="D8" s="5">
        <f>(B8-B9)*C8</f>
        <v>90.179999999999993</v>
      </c>
      <c r="F8" s="29" t="s">
        <v>8</v>
      </c>
      <c r="G8" s="30" t="s">
        <v>9</v>
      </c>
      <c r="H8" s="30" t="s">
        <v>10</v>
      </c>
      <c r="I8" s="34" t="s">
        <v>5</v>
      </c>
      <c r="J8" s="34" t="s">
        <v>6</v>
      </c>
      <c r="K8" s="35" t="s">
        <v>7</v>
      </c>
    </row>
    <row r="9" spans="1:12" x14ac:dyDescent="0.25">
      <c r="A9" s="5">
        <v>0</v>
      </c>
      <c r="B9" s="5">
        <v>998</v>
      </c>
      <c r="C9" s="6">
        <v>7.4999999999999997E-2</v>
      </c>
      <c r="D9" s="5">
        <f>B9*C9</f>
        <v>74.849999999999994</v>
      </c>
      <c r="F9" s="41" t="s">
        <v>11</v>
      </c>
      <c r="G9" s="42" t="s">
        <v>12</v>
      </c>
      <c r="H9" s="42">
        <v>13</v>
      </c>
      <c r="I9" s="43">
        <v>7792.2992000000004</v>
      </c>
      <c r="J9" s="44">
        <v>10909.21888</v>
      </c>
      <c r="K9" s="45">
        <v>18701.518080000002</v>
      </c>
      <c r="L9" s="46">
        <v>0.14552709152047616</v>
      </c>
    </row>
    <row r="10" spans="1:12" x14ac:dyDescent="0.25">
      <c r="C10" s="8">
        <f>D10/A2</f>
        <v>0.16823097030233131</v>
      </c>
      <c r="D10" s="9">
        <f>SUM(D2:D9)</f>
        <v>6610.3533500000003</v>
      </c>
      <c r="F10" s="32" t="s">
        <v>11</v>
      </c>
      <c r="G10" s="7" t="s">
        <v>12</v>
      </c>
      <c r="H10" s="7">
        <v>12</v>
      </c>
      <c r="I10" s="28">
        <v>7565.3424000000014</v>
      </c>
      <c r="J10" s="5">
        <v>10591.479360000001</v>
      </c>
      <c r="K10" s="12">
        <v>18156.821760000003</v>
      </c>
      <c r="L10" s="1"/>
    </row>
    <row r="11" spans="1:12" x14ac:dyDescent="0.25">
      <c r="B11" s="3"/>
      <c r="C11" s="4"/>
      <c r="D11" s="3"/>
      <c r="F11" s="32" t="s">
        <v>11</v>
      </c>
      <c r="G11" s="7" t="s">
        <v>12</v>
      </c>
      <c r="H11" s="7">
        <v>11</v>
      </c>
      <c r="I11" s="28">
        <v>7344.9936000000007</v>
      </c>
      <c r="J11" s="5">
        <v>10282.991040000001</v>
      </c>
      <c r="K11" s="12">
        <v>17627.984640000002</v>
      </c>
      <c r="L11" s="1"/>
    </row>
    <row r="12" spans="1:12" x14ac:dyDescent="0.25">
      <c r="A12" s="103" t="s">
        <v>18</v>
      </c>
      <c r="B12" s="103"/>
      <c r="C12" s="103"/>
      <c r="D12" s="103"/>
      <c r="F12" s="36" t="s">
        <v>11</v>
      </c>
      <c r="G12" s="37" t="s">
        <v>13</v>
      </c>
      <c r="H12" s="37">
        <v>10</v>
      </c>
      <c r="I12" s="38">
        <v>7131.0624000000016</v>
      </c>
      <c r="J12" s="39">
        <v>9983.487360000001</v>
      </c>
      <c r="K12" s="40">
        <v>17114.549760000002</v>
      </c>
      <c r="L12" s="15">
        <v>0.14372144139887671</v>
      </c>
    </row>
    <row r="13" spans="1:12" x14ac:dyDescent="0.25">
      <c r="A13" s="5">
        <v>20000.009999999998</v>
      </c>
      <c r="B13" s="2">
        <v>24600</v>
      </c>
      <c r="C13" s="6">
        <v>0.19</v>
      </c>
      <c r="D13" s="5">
        <f>(B13-A13)*C13</f>
        <v>873.99810000000036</v>
      </c>
      <c r="F13" s="32" t="s">
        <v>11</v>
      </c>
      <c r="G13" s="7" t="s">
        <v>13</v>
      </c>
      <c r="H13" s="7">
        <v>9</v>
      </c>
      <c r="I13" s="28">
        <v>6923.3584000000001</v>
      </c>
      <c r="J13" s="5">
        <v>9692.7017599999999</v>
      </c>
      <c r="K13" s="12">
        <v>16616.060160000001</v>
      </c>
      <c r="L13" s="1"/>
    </row>
    <row r="14" spans="1:12" x14ac:dyDescent="0.25">
      <c r="A14" s="5">
        <v>10000.01</v>
      </c>
      <c r="B14" s="5">
        <f t="shared" ref="B14:B18" si="2">A13-0.01</f>
        <v>20000</v>
      </c>
      <c r="C14" s="6">
        <v>0.16500000000000001</v>
      </c>
      <c r="D14" s="5">
        <f>(B14-A14)*C14</f>
        <v>1649.9983500000001</v>
      </c>
      <c r="F14" s="32" t="s">
        <v>11</v>
      </c>
      <c r="G14" s="7" t="s">
        <v>13</v>
      </c>
      <c r="H14" s="7">
        <v>8</v>
      </c>
      <c r="I14" s="28">
        <v>6550.0064000000011</v>
      </c>
      <c r="J14" s="5">
        <v>9170.008960000001</v>
      </c>
      <c r="K14" s="12">
        <v>15720.015360000001</v>
      </c>
      <c r="L14" s="1"/>
    </row>
    <row r="15" spans="1:12" x14ac:dyDescent="0.25">
      <c r="A15" s="5">
        <v>5839.46</v>
      </c>
      <c r="B15" s="5">
        <f t="shared" si="2"/>
        <v>10000</v>
      </c>
      <c r="C15" s="6">
        <v>0.14499999999999999</v>
      </c>
      <c r="D15" s="5">
        <f>(B15-A15)*C15</f>
        <v>603.27829999999994</v>
      </c>
      <c r="F15" s="32" t="s">
        <v>11</v>
      </c>
      <c r="G15" s="7" t="s">
        <v>13</v>
      </c>
      <c r="H15" s="7">
        <v>7</v>
      </c>
      <c r="I15" s="28">
        <v>6359.2256000000007</v>
      </c>
      <c r="J15" s="5">
        <v>8902.9158399999997</v>
      </c>
      <c r="K15" s="12">
        <v>15262.141439999999</v>
      </c>
      <c r="L15" s="1"/>
    </row>
    <row r="16" spans="1:12" x14ac:dyDescent="0.25">
      <c r="A16" s="5">
        <v>3000.01</v>
      </c>
      <c r="B16" s="5">
        <f t="shared" si="2"/>
        <v>5839.45</v>
      </c>
      <c r="C16" s="6">
        <v>0.14000000000000001</v>
      </c>
      <c r="D16" s="5">
        <f>(B16-A16)*C16</f>
        <v>397.52159999999998</v>
      </c>
      <c r="F16" s="32" t="s">
        <v>11</v>
      </c>
      <c r="G16" s="7" t="s">
        <v>13</v>
      </c>
      <c r="H16" s="7">
        <v>6</v>
      </c>
      <c r="I16" s="28">
        <v>6174.0112000000008</v>
      </c>
      <c r="J16" s="5">
        <v>8643.6156800000008</v>
      </c>
      <c r="K16" s="12">
        <v>14817.626880000002</v>
      </c>
      <c r="L16" s="1"/>
    </row>
    <row r="17" spans="1:12" x14ac:dyDescent="0.25">
      <c r="A17" s="5">
        <v>2000.01</v>
      </c>
      <c r="B17" s="5">
        <f t="shared" si="2"/>
        <v>3000</v>
      </c>
      <c r="C17" s="6">
        <v>0.12</v>
      </c>
      <c r="D17" s="5">
        <f>(B17-A17)*C17</f>
        <v>119.9988</v>
      </c>
      <c r="F17" s="36" t="s">
        <v>11</v>
      </c>
      <c r="G17" s="37" t="s">
        <v>14</v>
      </c>
      <c r="H17" s="37">
        <v>5</v>
      </c>
      <c r="I17" s="38">
        <v>5994.1840000000002</v>
      </c>
      <c r="J17" s="39">
        <v>8391.8575999999994</v>
      </c>
      <c r="K17" s="40">
        <v>14386.0416</v>
      </c>
      <c r="L17" s="15">
        <v>0.13968567378534483</v>
      </c>
    </row>
    <row r="18" spans="1:12" x14ac:dyDescent="0.25">
      <c r="A18" s="5">
        <f>B19+0.01</f>
        <v>998.01</v>
      </c>
      <c r="B18" s="5">
        <f t="shared" si="2"/>
        <v>2000</v>
      </c>
      <c r="C18" s="6">
        <v>0.09</v>
      </c>
      <c r="D18" s="5">
        <f>(B18-B19)*C18</f>
        <v>90.179999999999993</v>
      </c>
      <c r="F18" s="32" t="s">
        <v>11</v>
      </c>
      <c r="G18" s="7" t="s">
        <v>14</v>
      </c>
      <c r="H18" s="7">
        <v>4</v>
      </c>
      <c r="I18" s="28">
        <v>5819.5983999999999</v>
      </c>
      <c r="J18" s="5">
        <v>8147.4377599999989</v>
      </c>
      <c r="K18" s="12">
        <v>13967.03616</v>
      </c>
      <c r="L18" s="1"/>
    </row>
    <row r="19" spans="1:12" x14ac:dyDescent="0.25">
      <c r="A19" s="5">
        <v>0</v>
      </c>
      <c r="B19" s="5">
        <v>998</v>
      </c>
      <c r="C19" s="6">
        <v>7.4999999999999997E-2</v>
      </c>
      <c r="D19" s="5">
        <f>B19*C19</f>
        <v>74.849999999999994</v>
      </c>
      <c r="F19" s="32" t="s">
        <v>11</v>
      </c>
      <c r="G19" s="7" t="s">
        <v>14</v>
      </c>
      <c r="H19" s="7">
        <v>3</v>
      </c>
      <c r="I19" s="28">
        <v>5505.7632000000003</v>
      </c>
      <c r="J19" s="5">
        <v>7708.0684799999999</v>
      </c>
      <c r="K19" s="12">
        <v>13213.831679999999</v>
      </c>
      <c r="L19" s="1"/>
    </row>
    <row r="20" spans="1:12" x14ac:dyDescent="0.25">
      <c r="C20" s="10">
        <f>D20/B13</f>
        <v>0.15487094105691057</v>
      </c>
      <c r="D20" s="11">
        <f>SUM(D13:D19)</f>
        <v>3809.8251500000001</v>
      </c>
      <c r="F20" s="32" t="s">
        <v>11</v>
      </c>
      <c r="G20" s="7" t="s">
        <v>14</v>
      </c>
      <c r="H20" s="7">
        <v>2</v>
      </c>
      <c r="I20" s="28">
        <v>5345.4016000000011</v>
      </c>
      <c r="J20" s="5">
        <v>7483.5622400000011</v>
      </c>
      <c r="K20" s="12">
        <v>12828.963840000002</v>
      </c>
      <c r="L20" s="1"/>
    </row>
    <row r="21" spans="1:12" ht="15.75" thickBot="1" x14ac:dyDescent="0.3">
      <c r="F21" s="47" t="s">
        <v>11</v>
      </c>
      <c r="G21" s="48" t="s">
        <v>14</v>
      </c>
      <c r="H21" s="48">
        <v>1</v>
      </c>
      <c r="I21" s="49">
        <v>5189.7104000000008</v>
      </c>
      <c r="J21" s="50">
        <v>7265.5945600000005</v>
      </c>
      <c r="K21" s="51">
        <v>12455.304960000001</v>
      </c>
      <c r="L21" s="15">
        <v>0.13576161915187665</v>
      </c>
    </row>
    <row r="22" spans="1:12" x14ac:dyDescent="0.25">
      <c r="A22" s="103" t="s">
        <v>16</v>
      </c>
      <c r="B22" s="103"/>
      <c r="C22" s="103"/>
      <c r="D22" s="103"/>
      <c r="F22" s="56" t="s">
        <v>15</v>
      </c>
      <c r="G22" s="57" t="s">
        <v>12</v>
      </c>
      <c r="H22" s="58">
        <v>13</v>
      </c>
      <c r="I22" s="59">
        <v>4749.3264000000008</v>
      </c>
      <c r="J22" s="59">
        <v>6649.0569600000008</v>
      </c>
      <c r="K22" s="60">
        <v>11398.383360000002</v>
      </c>
      <c r="L22" s="15">
        <v>0.13305047360681199</v>
      </c>
    </row>
    <row r="23" spans="1:12" x14ac:dyDescent="0.25">
      <c r="A23" s="5">
        <v>10000.01</v>
      </c>
      <c r="B23" s="2">
        <v>13355.55</v>
      </c>
      <c r="C23" s="6">
        <v>0.16500000000000001</v>
      </c>
      <c r="D23" s="5">
        <f>(B23-A23)*C23</f>
        <v>553.66409999999985</v>
      </c>
      <c r="F23" s="33" t="s">
        <v>15</v>
      </c>
      <c r="G23" s="31" t="s">
        <v>12</v>
      </c>
      <c r="H23" s="7">
        <v>12</v>
      </c>
      <c r="I23" s="5">
        <v>4610.9952000000003</v>
      </c>
      <c r="J23" s="5">
        <v>6455.3932800000002</v>
      </c>
      <c r="K23" s="12">
        <v>11066.388480000001</v>
      </c>
      <c r="L23" s="1"/>
    </row>
    <row r="24" spans="1:12" x14ac:dyDescent="0.25">
      <c r="A24" s="5">
        <v>5839.46</v>
      </c>
      <c r="B24" s="5">
        <f t="shared" ref="B24:B27" si="3">A23-0.01</f>
        <v>10000</v>
      </c>
      <c r="C24" s="6">
        <v>0.14499999999999999</v>
      </c>
      <c r="D24" s="5">
        <f>(B24-A24)*C24</f>
        <v>603.27829999999994</v>
      </c>
      <c r="F24" s="33" t="s">
        <v>15</v>
      </c>
      <c r="G24" s="31" t="s">
        <v>12</v>
      </c>
      <c r="H24" s="7">
        <v>11</v>
      </c>
      <c r="I24" s="5">
        <v>4476.6960000000008</v>
      </c>
      <c r="J24" s="5">
        <v>6267.3744000000006</v>
      </c>
      <c r="K24" s="12">
        <v>10744.070400000001</v>
      </c>
      <c r="L24" s="1"/>
    </row>
    <row r="25" spans="1:12" x14ac:dyDescent="0.25">
      <c r="A25" s="5">
        <v>3000.01</v>
      </c>
      <c r="B25" s="5">
        <f t="shared" si="3"/>
        <v>5839.45</v>
      </c>
      <c r="C25" s="6">
        <v>0.14000000000000001</v>
      </c>
      <c r="D25" s="5">
        <f>(B25-A25)*C25</f>
        <v>397.52159999999998</v>
      </c>
      <c r="F25" s="52" t="s">
        <v>15</v>
      </c>
      <c r="G25" s="53" t="s">
        <v>13</v>
      </c>
      <c r="H25" s="37">
        <v>10</v>
      </c>
      <c r="I25" s="39">
        <v>4346.3056000000006</v>
      </c>
      <c r="J25" s="39">
        <v>6084.8278400000008</v>
      </c>
      <c r="K25" s="40">
        <v>10431.133440000001</v>
      </c>
      <c r="L25" s="15">
        <v>0.13008788310544322</v>
      </c>
    </row>
    <row r="26" spans="1:12" x14ac:dyDescent="0.25">
      <c r="A26" s="5">
        <v>2000.01</v>
      </c>
      <c r="B26" s="5">
        <f t="shared" si="3"/>
        <v>3000</v>
      </c>
      <c r="C26" s="6">
        <v>0.12</v>
      </c>
      <c r="D26" s="5">
        <f>(B26-A26)*C26</f>
        <v>119.9988</v>
      </c>
      <c r="E26" s="3"/>
      <c r="F26" s="33" t="s">
        <v>15</v>
      </c>
      <c r="G26" s="31" t="s">
        <v>13</v>
      </c>
      <c r="H26" s="7">
        <v>9</v>
      </c>
      <c r="I26" s="5">
        <v>4219.7120000000004</v>
      </c>
      <c r="J26" s="5">
        <v>5907.5968000000003</v>
      </c>
      <c r="K26" s="12">
        <v>10127.308800000001</v>
      </c>
      <c r="L26" s="1"/>
    </row>
    <row r="27" spans="1:12" x14ac:dyDescent="0.25">
      <c r="A27" s="5">
        <f>B28+0.01</f>
        <v>998.01</v>
      </c>
      <c r="B27" s="5">
        <f t="shared" si="3"/>
        <v>2000</v>
      </c>
      <c r="C27" s="6">
        <v>0.09</v>
      </c>
      <c r="D27" s="5">
        <f>(B27-B28)*C27</f>
        <v>90.179999999999993</v>
      </c>
      <c r="F27" s="33" t="s">
        <v>15</v>
      </c>
      <c r="G27" s="31" t="s">
        <v>13</v>
      </c>
      <c r="H27" s="7">
        <v>8</v>
      </c>
      <c r="I27" s="5">
        <v>3992.1616000000004</v>
      </c>
      <c r="J27" s="5">
        <v>5589.0262400000001</v>
      </c>
      <c r="K27" s="13">
        <v>9581.1878400000005</v>
      </c>
      <c r="L27" s="1"/>
    </row>
    <row r="28" spans="1:12" x14ac:dyDescent="0.25">
      <c r="A28" s="5">
        <v>0</v>
      </c>
      <c r="B28" s="5">
        <v>998</v>
      </c>
      <c r="C28" s="6">
        <v>7.4999999999999997E-2</v>
      </c>
      <c r="D28" s="5">
        <f>B28*C28</f>
        <v>74.849999999999994</v>
      </c>
      <c r="F28" s="33" t="s">
        <v>15</v>
      </c>
      <c r="G28" s="31" t="s">
        <v>13</v>
      </c>
      <c r="H28" s="7">
        <v>7</v>
      </c>
      <c r="I28" s="5">
        <v>3875.8832000000007</v>
      </c>
      <c r="J28" s="5">
        <v>5426.2364800000005</v>
      </c>
      <c r="K28" s="12">
        <v>9302.1196800000016</v>
      </c>
      <c r="L28" s="1"/>
    </row>
    <row r="29" spans="1:12" x14ac:dyDescent="0.25">
      <c r="C29" s="8">
        <f>D29/B23</f>
        <v>0.13773246328305461</v>
      </c>
      <c r="D29" s="9">
        <f>SUM(D22:D28)</f>
        <v>1839.4928</v>
      </c>
      <c r="F29" s="33" t="s">
        <v>15</v>
      </c>
      <c r="G29" s="31" t="s">
        <v>13</v>
      </c>
      <c r="H29" s="7">
        <v>6</v>
      </c>
      <c r="I29" s="5">
        <v>3762.9984000000004</v>
      </c>
      <c r="J29" s="5">
        <v>5268.19776</v>
      </c>
      <c r="K29" s="12">
        <v>9031.1961599999995</v>
      </c>
      <c r="L29" s="1"/>
    </row>
    <row r="30" spans="1:12" x14ac:dyDescent="0.25">
      <c r="F30" s="52" t="s">
        <v>15</v>
      </c>
      <c r="G30" s="53" t="s">
        <v>14</v>
      </c>
      <c r="H30" s="37">
        <v>5</v>
      </c>
      <c r="I30" s="39">
        <v>3653.3952000000004</v>
      </c>
      <c r="J30" s="39">
        <v>5114.7532799999999</v>
      </c>
      <c r="K30" s="40">
        <v>8768.1484799999998</v>
      </c>
      <c r="L30" s="15">
        <v>0.12627640055657449</v>
      </c>
    </row>
    <row r="31" spans="1:12" x14ac:dyDescent="0.25">
      <c r="A31" s="103" t="s">
        <v>17</v>
      </c>
      <c r="B31" s="103"/>
      <c r="C31" s="103"/>
      <c r="D31" s="103"/>
      <c r="F31" s="33" t="s">
        <v>15</v>
      </c>
      <c r="G31" s="31" t="s">
        <v>14</v>
      </c>
      <c r="H31" s="7">
        <v>4</v>
      </c>
      <c r="I31" s="5">
        <v>3546.9839999999999</v>
      </c>
      <c r="J31" s="5">
        <v>4965.7775999999994</v>
      </c>
      <c r="K31" s="12">
        <v>8512.7615999999998</v>
      </c>
      <c r="L31" s="1"/>
    </row>
    <row r="32" spans="1:12" x14ac:dyDescent="0.25">
      <c r="A32" s="5">
        <v>5839.46</v>
      </c>
      <c r="B32" s="2">
        <f>K27</f>
        <v>9581.1878400000005</v>
      </c>
      <c r="C32" s="6">
        <v>0.14499999999999999</v>
      </c>
      <c r="D32" s="5">
        <f>(B32-A32)*C32</f>
        <v>542.55053680000003</v>
      </c>
      <c r="F32" s="33" t="s">
        <v>15</v>
      </c>
      <c r="G32" s="31" t="s">
        <v>14</v>
      </c>
      <c r="H32" s="7">
        <v>3</v>
      </c>
      <c r="I32" s="5">
        <v>3355.7104000000004</v>
      </c>
      <c r="J32" s="5">
        <v>4697.9945600000001</v>
      </c>
      <c r="K32" s="12">
        <v>8053.7049600000009</v>
      </c>
      <c r="L32" s="1"/>
    </row>
    <row r="33" spans="1:13" x14ac:dyDescent="0.25">
      <c r="A33" s="5">
        <v>3000.01</v>
      </c>
      <c r="B33" s="5">
        <f>A32-0.01</f>
        <v>5839.45</v>
      </c>
      <c r="C33" s="6">
        <v>0.14000000000000001</v>
      </c>
      <c r="D33" s="5">
        <f>(B33-A33)*C33</f>
        <v>397.52159999999998</v>
      </c>
      <c r="F33" s="33" t="s">
        <v>15</v>
      </c>
      <c r="G33" s="31" t="s">
        <v>14</v>
      </c>
      <c r="H33" s="7">
        <v>2</v>
      </c>
      <c r="I33" s="5">
        <v>3257.9680000000003</v>
      </c>
      <c r="J33" s="5">
        <v>4561.1552000000001</v>
      </c>
      <c r="K33" s="12">
        <v>7819.1232</v>
      </c>
      <c r="L33" s="1"/>
    </row>
    <row r="34" spans="1:13" ht="15.75" thickBot="1" x14ac:dyDescent="0.3">
      <c r="A34" s="5">
        <v>2000.01</v>
      </c>
      <c r="B34" s="5">
        <f t="shared" ref="B34:B35" si="4">A33-0.01</f>
        <v>3000</v>
      </c>
      <c r="C34" s="6">
        <v>0.12</v>
      </c>
      <c r="D34" s="5">
        <f>(B34-A34)*C34</f>
        <v>119.9988</v>
      </c>
      <c r="F34" s="54" t="s">
        <v>15</v>
      </c>
      <c r="G34" s="55" t="s">
        <v>14</v>
      </c>
      <c r="H34" s="48">
        <v>1</v>
      </c>
      <c r="I34" s="50">
        <v>3163.0704000000005</v>
      </c>
      <c r="J34" s="50">
        <v>4428.2985600000002</v>
      </c>
      <c r="K34" s="51">
        <v>7591.3689600000007</v>
      </c>
      <c r="L34" s="15">
        <v>0.12337395325335365</v>
      </c>
    </row>
    <row r="35" spans="1:13" x14ac:dyDescent="0.25">
      <c r="A35" s="5">
        <f>B36+0.01</f>
        <v>998.01</v>
      </c>
      <c r="B35" s="5">
        <f t="shared" si="4"/>
        <v>2000</v>
      </c>
      <c r="C35" s="6">
        <v>0.09</v>
      </c>
      <c r="D35" s="5">
        <f>(B35-B36)*C35</f>
        <v>90.179999999999993</v>
      </c>
    </row>
    <row r="36" spans="1:13" ht="15.75" thickBot="1" x14ac:dyDescent="0.3">
      <c r="A36" s="5">
        <v>0</v>
      </c>
      <c r="B36" s="5">
        <v>998</v>
      </c>
      <c r="C36" s="6">
        <v>7.4999999999999997E-2</v>
      </c>
      <c r="D36" s="5">
        <f>B36*C36</f>
        <v>74.849999999999994</v>
      </c>
    </row>
    <row r="37" spans="1:13" x14ac:dyDescent="0.25">
      <c r="C37" s="8">
        <f>D37/B32</f>
        <v>0.12786524565204641</v>
      </c>
      <c r="D37" s="9">
        <f>SUM(D32:D36)</f>
        <v>1225.1009368</v>
      </c>
      <c r="F37" s="119" t="s">
        <v>11</v>
      </c>
      <c r="G37" s="69" t="s">
        <v>12</v>
      </c>
      <c r="H37" s="69">
        <v>13</v>
      </c>
      <c r="I37" s="70">
        <v>7792.2992000000004</v>
      </c>
      <c r="J37" s="70">
        <v>10909.21888</v>
      </c>
      <c r="K37" s="70">
        <v>18701.518080000002</v>
      </c>
      <c r="L37" s="71">
        <v>0.14552709152047616</v>
      </c>
      <c r="M37" s="72">
        <f>K37*L37</f>
        <v>2721.5775331999998</v>
      </c>
    </row>
    <row r="38" spans="1:13" x14ac:dyDescent="0.25">
      <c r="F38" s="120"/>
      <c r="G38" s="61" t="s">
        <v>13</v>
      </c>
      <c r="H38" s="61">
        <v>10</v>
      </c>
      <c r="I38" s="62">
        <v>7131.0624000000016</v>
      </c>
      <c r="J38" s="62">
        <v>9983.487360000001</v>
      </c>
      <c r="K38" s="62">
        <v>17114.549760000002</v>
      </c>
      <c r="L38" s="63">
        <v>0.14372144139887671</v>
      </c>
      <c r="M38" s="12">
        <f t="shared" ref="M38:M44" si="5">K38*L38</f>
        <v>2459.7277603999996</v>
      </c>
    </row>
    <row r="39" spans="1:13" x14ac:dyDescent="0.25">
      <c r="A39" s="103" t="s">
        <v>28</v>
      </c>
      <c r="B39" s="103"/>
      <c r="C39" s="103"/>
      <c r="D39" s="103"/>
      <c r="F39" s="120"/>
      <c r="G39" s="73" t="s">
        <v>14</v>
      </c>
      <c r="H39" s="73">
        <v>5</v>
      </c>
      <c r="I39" s="74">
        <v>5994.1840000000002</v>
      </c>
      <c r="J39" s="74">
        <v>8391.8575999999994</v>
      </c>
      <c r="K39" s="74">
        <v>14386.0416</v>
      </c>
      <c r="L39" s="23">
        <v>0.13968567378534483</v>
      </c>
      <c r="M39" s="75">
        <f t="shared" si="5"/>
        <v>2009.5239140000003</v>
      </c>
    </row>
    <row r="40" spans="1:13" ht="15.75" thickBot="1" x14ac:dyDescent="0.3">
      <c r="A40" s="5">
        <v>3000.01</v>
      </c>
      <c r="B40" s="5">
        <v>5839.45</v>
      </c>
      <c r="C40" s="6">
        <v>0.14000000000000001</v>
      </c>
      <c r="D40" s="5">
        <f>(B40-A40)*C40</f>
        <v>397.52159999999998</v>
      </c>
      <c r="F40" s="121"/>
      <c r="G40" s="66" t="s">
        <v>14</v>
      </c>
      <c r="H40" s="66">
        <v>1</v>
      </c>
      <c r="I40" s="67">
        <v>5189.7104000000008</v>
      </c>
      <c r="J40" s="67">
        <v>7265.5945600000005</v>
      </c>
      <c r="K40" s="67">
        <v>12455.304960000001</v>
      </c>
      <c r="L40" s="68">
        <v>0.13576161915187665</v>
      </c>
      <c r="M40" s="14">
        <f t="shared" si="5"/>
        <v>1690.9523684000005</v>
      </c>
    </row>
    <row r="41" spans="1:13" x14ac:dyDescent="0.25">
      <c r="A41" s="5">
        <v>2000.01</v>
      </c>
      <c r="B41" s="5">
        <f t="shared" ref="B41:B42" si="6">A40-0.01</f>
        <v>3000</v>
      </c>
      <c r="C41" s="6">
        <v>0.12</v>
      </c>
      <c r="D41" s="5">
        <f>(B41-A41)*C41</f>
        <v>119.9988</v>
      </c>
      <c r="F41" s="116" t="s">
        <v>15</v>
      </c>
      <c r="G41" s="76" t="s">
        <v>12</v>
      </c>
      <c r="H41" s="69">
        <v>13</v>
      </c>
      <c r="I41" s="77">
        <v>4749.3264000000008</v>
      </c>
      <c r="J41" s="77">
        <v>6649.0569600000008</v>
      </c>
      <c r="K41" s="77">
        <v>11398.383360000002</v>
      </c>
      <c r="L41" s="78">
        <v>0.13305047360681199</v>
      </c>
      <c r="M41" s="72">
        <f t="shared" si="5"/>
        <v>1516.5603044000052</v>
      </c>
    </row>
    <row r="42" spans="1:13" x14ac:dyDescent="0.25">
      <c r="A42" s="5">
        <f>B43+0.01</f>
        <v>998.01</v>
      </c>
      <c r="B42" s="5">
        <f t="shared" si="6"/>
        <v>2000</v>
      </c>
      <c r="C42" s="6">
        <v>0.09</v>
      </c>
      <c r="D42" s="5">
        <f>(B42-B43)*C42</f>
        <v>90.179999999999993</v>
      </c>
      <c r="F42" s="117"/>
      <c r="G42" s="64" t="s">
        <v>13</v>
      </c>
      <c r="H42" s="61">
        <v>10</v>
      </c>
      <c r="I42" s="62">
        <v>4346.3056000000006</v>
      </c>
      <c r="J42" s="62">
        <v>6084.8278400000008</v>
      </c>
      <c r="K42" s="62">
        <v>10431.133440000001</v>
      </c>
      <c r="L42" s="63">
        <v>0.13008788310544322</v>
      </c>
      <c r="M42" s="12">
        <f t="shared" si="5"/>
        <v>1356.9640676000001</v>
      </c>
    </row>
    <row r="43" spans="1:13" x14ac:dyDescent="0.25">
      <c r="A43" s="5">
        <v>0</v>
      </c>
      <c r="B43" s="5">
        <v>998</v>
      </c>
      <c r="C43" s="6">
        <v>7.4999999999999997E-2</v>
      </c>
      <c r="D43" s="5">
        <f>B43*C43</f>
        <v>74.849999999999994</v>
      </c>
      <c r="F43" s="117"/>
      <c r="G43" s="79" t="s">
        <v>14</v>
      </c>
      <c r="H43" s="73">
        <v>5</v>
      </c>
      <c r="I43" s="74">
        <v>3653.3952000000004</v>
      </c>
      <c r="J43" s="74">
        <v>5114.7532799999999</v>
      </c>
      <c r="K43" s="74">
        <v>8768.1484799999998</v>
      </c>
      <c r="L43" s="23">
        <v>0.12627640055657449</v>
      </c>
      <c r="M43" s="75">
        <f t="shared" si="5"/>
        <v>1107.2102295999998</v>
      </c>
    </row>
    <row r="44" spans="1:13" ht="15.75" thickBot="1" x14ac:dyDescent="0.3">
      <c r="C44" s="8">
        <f>D44/B40</f>
        <v>0.11688607659967976</v>
      </c>
      <c r="D44" s="9">
        <f>SUM(D40:D43)</f>
        <v>682.55039999999997</v>
      </c>
      <c r="F44" s="118"/>
      <c r="G44" s="65" t="s">
        <v>14</v>
      </c>
      <c r="H44" s="66">
        <v>1</v>
      </c>
      <c r="I44" s="67">
        <v>3163.0704000000005</v>
      </c>
      <c r="J44" s="67">
        <v>4428.2985600000002</v>
      </c>
      <c r="K44" s="67">
        <v>7591.3689600000007</v>
      </c>
      <c r="L44" s="68">
        <v>0.12337395325335365</v>
      </c>
      <c r="M44" s="14">
        <f t="shared" si="5"/>
        <v>936.5771992</v>
      </c>
    </row>
    <row r="47" spans="1:13" x14ac:dyDescent="0.25">
      <c r="A47" s="5">
        <v>39000.01</v>
      </c>
      <c r="B47" s="80" t="s">
        <v>20</v>
      </c>
      <c r="C47" s="6">
        <v>0.22</v>
      </c>
    </row>
    <row r="48" spans="1:13" x14ac:dyDescent="0.25">
      <c r="A48" s="5">
        <v>20000.009999999998</v>
      </c>
      <c r="B48" s="5">
        <v>39000</v>
      </c>
      <c r="C48" s="6">
        <v>0.19</v>
      </c>
    </row>
    <row r="49" spans="1:3" x14ac:dyDescent="0.25">
      <c r="A49" s="5">
        <v>10000.01</v>
      </c>
      <c r="B49" s="5">
        <f t="shared" ref="B49:B53" si="7">A48-0.01</f>
        <v>20000</v>
      </c>
      <c r="C49" s="6">
        <v>0.16500000000000001</v>
      </c>
    </row>
    <row r="50" spans="1:3" x14ac:dyDescent="0.25">
      <c r="A50" s="5">
        <v>5839.46</v>
      </c>
      <c r="B50" s="5">
        <f t="shared" si="7"/>
        <v>10000</v>
      </c>
      <c r="C50" s="6">
        <v>0.14499999999999999</v>
      </c>
    </row>
    <row r="51" spans="1:3" x14ac:dyDescent="0.25">
      <c r="A51" s="5">
        <v>3000.01</v>
      </c>
      <c r="B51" s="5">
        <f t="shared" si="7"/>
        <v>5839.45</v>
      </c>
      <c r="C51" s="6">
        <v>0.14000000000000001</v>
      </c>
    </row>
    <row r="52" spans="1:3" x14ac:dyDescent="0.25">
      <c r="A52" s="5">
        <v>2000.01</v>
      </c>
      <c r="B52" s="5">
        <f t="shared" si="7"/>
        <v>3000</v>
      </c>
      <c r="C52" s="6">
        <v>0.12</v>
      </c>
    </row>
    <row r="53" spans="1:3" x14ac:dyDescent="0.25">
      <c r="A53" s="5">
        <f>B54+0.01</f>
        <v>998.01</v>
      </c>
      <c r="B53" s="5">
        <f t="shared" si="7"/>
        <v>2000</v>
      </c>
      <c r="C53" s="6">
        <v>0.09</v>
      </c>
    </row>
    <row r="54" spans="1:3" x14ac:dyDescent="0.25">
      <c r="A54" s="5">
        <v>0</v>
      </c>
      <c r="B54" s="5">
        <v>998</v>
      </c>
      <c r="C54" s="6">
        <v>7.4999999999999997E-2</v>
      </c>
    </row>
  </sheetData>
  <mergeCells count="12">
    <mergeCell ref="F41:F44"/>
    <mergeCell ref="A1:D1"/>
    <mergeCell ref="A39:D39"/>
    <mergeCell ref="F37:F40"/>
    <mergeCell ref="A12:D12"/>
    <mergeCell ref="A22:D22"/>
    <mergeCell ref="A31:D31"/>
    <mergeCell ref="F1:H1"/>
    <mergeCell ref="F2:H2"/>
    <mergeCell ref="F3:H3"/>
    <mergeCell ref="F4:H4"/>
    <mergeCell ref="F5:H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O37"/>
  <sheetViews>
    <sheetView tabSelected="1" zoomScale="150" zoomScaleNormal="150" workbookViewId="0">
      <selection activeCell="E2" sqref="E2"/>
    </sheetView>
  </sheetViews>
  <sheetFormatPr defaultColWidth="9.28515625" defaultRowHeight="15" x14ac:dyDescent="0.25"/>
  <cols>
    <col min="1" max="1" width="3.7109375" style="81" customWidth="1"/>
    <col min="2" max="2" width="11.5703125" style="81" bestFit="1" customWidth="1"/>
    <col min="3" max="3" width="5.140625" style="81" bestFit="1" customWidth="1"/>
    <col min="4" max="4" width="6" style="81" bestFit="1" customWidth="1"/>
    <col min="5" max="5" width="3.140625" style="81" bestFit="1" customWidth="1"/>
    <col min="6" max="6" width="7.140625" style="81" bestFit="1" customWidth="1"/>
    <col min="7" max="7" width="3" style="81" customWidth="1"/>
    <col min="8" max="8" width="5.140625" style="81" bestFit="1" customWidth="1"/>
    <col min="9" max="9" width="4" style="81" bestFit="1" customWidth="1"/>
    <col min="10" max="10" width="3" style="81" bestFit="1" customWidth="1"/>
    <col min="11" max="11" width="2.42578125" style="81" customWidth="1"/>
    <col min="12" max="12" width="4" style="81" bestFit="1" customWidth="1"/>
    <col min="13" max="13" width="3" style="81" bestFit="1" customWidth="1"/>
    <col min="14" max="16384" width="9.28515625" style="81"/>
  </cols>
  <sheetData>
    <row r="1" spans="2:15" x14ac:dyDescent="0.25">
      <c r="B1" s="82" t="s">
        <v>21</v>
      </c>
      <c r="C1" s="82" t="s">
        <v>22</v>
      </c>
      <c r="D1" s="82" t="s">
        <v>23</v>
      </c>
      <c r="E1" s="82" t="s">
        <v>24</v>
      </c>
      <c r="F1" s="82" t="s">
        <v>25</v>
      </c>
      <c r="H1" s="89" t="s">
        <v>22</v>
      </c>
      <c r="I1" s="124" t="s">
        <v>26</v>
      </c>
      <c r="J1" s="125"/>
      <c r="L1" s="122" t="s">
        <v>27</v>
      </c>
      <c r="M1" s="123"/>
    </row>
    <row r="2" spans="2:15" x14ac:dyDescent="0.25">
      <c r="B2" s="82"/>
      <c r="C2" s="80">
        <v>2019</v>
      </c>
      <c r="D2" s="80">
        <f>C2-B2</f>
        <v>2019</v>
      </c>
      <c r="E2" s="80"/>
      <c r="F2" s="80">
        <f>E2+D2</f>
        <v>2019</v>
      </c>
      <c r="H2" s="86">
        <v>2019</v>
      </c>
      <c r="I2" s="86">
        <v>96</v>
      </c>
      <c r="J2" s="83">
        <v>61</v>
      </c>
      <c r="L2" s="87">
        <v>86</v>
      </c>
      <c r="M2" s="87">
        <v>56</v>
      </c>
    </row>
    <row r="3" spans="2:15" x14ac:dyDescent="0.25">
      <c r="C3" s="80">
        <f>C2+1</f>
        <v>2020</v>
      </c>
      <c r="D3" s="80">
        <f>D2+1</f>
        <v>2020</v>
      </c>
      <c r="E3" s="80">
        <f>E2+1</f>
        <v>1</v>
      </c>
      <c r="F3" s="80">
        <f t="shared" ref="F3:F37" si="0">E3+D3</f>
        <v>2021</v>
      </c>
      <c r="H3" s="86">
        <v>2020</v>
      </c>
      <c r="I3" s="86">
        <v>97</v>
      </c>
      <c r="J3" s="83">
        <v>61</v>
      </c>
      <c r="L3" s="87">
        <v>87</v>
      </c>
      <c r="M3" s="87">
        <v>56</v>
      </c>
    </row>
    <row r="4" spans="2:15" x14ac:dyDescent="0.25">
      <c r="C4" s="80">
        <f t="shared" ref="C4:E19" si="1">C3+1</f>
        <v>2021</v>
      </c>
      <c r="D4" s="80">
        <f t="shared" si="1"/>
        <v>2021</v>
      </c>
      <c r="E4" s="80">
        <f t="shared" si="1"/>
        <v>2</v>
      </c>
      <c r="F4" s="80">
        <f t="shared" si="0"/>
        <v>2023</v>
      </c>
      <c r="H4" s="86">
        <v>2021</v>
      </c>
      <c r="I4" s="86">
        <v>98</v>
      </c>
      <c r="J4" s="83">
        <v>61</v>
      </c>
      <c r="L4" s="87">
        <v>88</v>
      </c>
      <c r="M4" s="87">
        <v>56</v>
      </c>
    </row>
    <row r="5" spans="2:15" x14ac:dyDescent="0.25">
      <c r="C5" s="80">
        <f t="shared" si="1"/>
        <v>2022</v>
      </c>
      <c r="D5" s="80">
        <f t="shared" si="1"/>
        <v>2022</v>
      </c>
      <c r="E5" s="80">
        <f t="shared" si="1"/>
        <v>3</v>
      </c>
      <c r="F5" s="80">
        <f t="shared" si="0"/>
        <v>2025</v>
      </c>
      <c r="H5" s="86">
        <v>2022</v>
      </c>
      <c r="I5" s="86">
        <v>99</v>
      </c>
      <c r="J5" s="83">
        <v>62</v>
      </c>
      <c r="L5" s="87">
        <v>89</v>
      </c>
      <c r="M5" s="87">
        <v>57</v>
      </c>
    </row>
    <row r="6" spans="2:15" x14ac:dyDescent="0.25">
      <c r="C6" s="80">
        <f t="shared" si="1"/>
        <v>2023</v>
      </c>
      <c r="D6" s="80">
        <f t="shared" si="1"/>
        <v>2023</v>
      </c>
      <c r="E6" s="80">
        <f t="shared" si="1"/>
        <v>4</v>
      </c>
      <c r="F6" s="80">
        <f t="shared" si="0"/>
        <v>2027</v>
      </c>
      <c r="H6" s="86">
        <v>2023</v>
      </c>
      <c r="I6" s="86">
        <v>100</v>
      </c>
      <c r="J6" s="83">
        <v>62</v>
      </c>
      <c r="L6" s="87">
        <v>90</v>
      </c>
      <c r="M6" s="87">
        <v>57</v>
      </c>
    </row>
    <row r="7" spans="2:15" x14ac:dyDescent="0.25">
      <c r="C7" s="80">
        <f t="shared" si="1"/>
        <v>2024</v>
      </c>
      <c r="D7" s="80">
        <f t="shared" si="1"/>
        <v>2024</v>
      </c>
      <c r="E7" s="80">
        <f t="shared" si="1"/>
        <v>5</v>
      </c>
      <c r="F7" s="80">
        <f t="shared" si="0"/>
        <v>2029</v>
      </c>
      <c r="H7" s="86">
        <v>2024</v>
      </c>
      <c r="I7" s="86">
        <v>101</v>
      </c>
      <c r="J7" s="83">
        <v>62</v>
      </c>
      <c r="L7" s="87">
        <v>91</v>
      </c>
      <c r="M7" s="87">
        <v>57</v>
      </c>
    </row>
    <row r="8" spans="2:15" x14ac:dyDescent="0.25">
      <c r="C8" s="80">
        <f t="shared" si="1"/>
        <v>2025</v>
      </c>
      <c r="D8" s="80">
        <f t="shared" si="1"/>
        <v>2025</v>
      </c>
      <c r="E8" s="80">
        <f t="shared" si="1"/>
        <v>6</v>
      </c>
      <c r="F8" s="80">
        <f t="shared" si="0"/>
        <v>2031</v>
      </c>
      <c r="H8" s="86">
        <v>2025</v>
      </c>
      <c r="I8" s="86">
        <v>102</v>
      </c>
      <c r="J8" s="83">
        <v>62</v>
      </c>
      <c r="L8" s="87">
        <v>92</v>
      </c>
      <c r="M8" s="87">
        <v>57</v>
      </c>
      <c r="O8" s="102"/>
    </row>
    <row r="9" spans="2:15" x14ac:dyDescent="0.25">
      <c r="C9" s="80">
        <f t="shared" si="1"/>
        <v>2026</v>
      </c>
      <c r="D9" s="80">
        <f t="shared" si="1"/>
        <v>2026</v>
      </c>
      <c r="E9" s="80">
        <f t="shared" si="1"/>
        <v>7</v>
      </c>
      <c r="F9" s="80">
        <f t="shared" si="0"/>
        <v>2033</v>
      </c>
      <c r="H9" s="86">
        <v>2026</v>
      </c>
      <c r="I9" s="86">
        <v>103</v>
      </c>
      <c r="J9" s="83">
        <v>62</v>
      </c>
      <c r="L9" s="87">
        <v>93</v>
      </c>
      <c r="M9" s="87">
        <v>57</v>
      </c>
      <c r="O9" s="102"/>
    </row>
    <row r="10" spans="2:15" x14ac:dyDescent="0.25">
      <c r="C10" s="80">
        <f t="shared" si="1"/>
        <v>2027</v>
      </c>
      <c r="D10" s="80">
        <f t="shared" si="1"/>
        <v>2027</v>
      </c>
      <c r="E10" s="80">
        <f t="shared" si="1"/>
        <v>8</v>
      </c>
      <c r="F10" s="80">
        <f t="shared" si="0"/>
        <v>2035</v>
      </c>
      <c r="H10" s="86">
        <v>2027</v>
      </c>
      <c r="I10" s="86">
        <v>104</v>
      </c>
      <c r="J10" s="83">
        <v>62</v>
      </c>
      <c r="L10" s="87">
        <v>94</v>
      </c>
      <c r="M10" s="87">
        <v>57</v>
      </c>
      <c r="O10" s="102"/>
    </row>
    <row r="11" spans="2:15" x14ac:dyDescent="0.25">
      <c r="C11" s="80">
        <f t="shared" si="1"/>
        <v>2028</v>
      </c>
      <c r="D11" s="80">
        <f t="shared" si="1"/>
        <v>2028</v>
      </c>
      <c r="E11" s="80">
        <f t="shared" si="1"/>
        <v>9</v>
      </c>
      <c r="F11" s="80">
        <f t="shared" si="0"/>
        <v>2037</v>
      </c>
      <c r="H11" s="85">
        <v>2028</v>
      </c>
      <c r="I11" s="85">
        <v>105</v>
      </c>
      <c r="J11" s="85">
        <v>62</v>
      </c>
      <c r="L11" s="87">
        <v>95</v>
      </c>
      <c r="M11" s="87">
        <v>57</v>
      </c>
    </row>
    <row r="12" spans="2:15" x14ac:dyDescent="0.25">
      <c r="C12" s="80">
        <f t="shared" si="1"/>
        <v>2029</v>
      </c>
      <c r="D12" s="80">
        <f t="shared" si="1"/>
        <v>2029</v>
      </c>
      <c r="E12" s="80">
        <f t="shared" si="1"/>
        <v>10</v>
      </c>
      <c r="F12" s="80">
        <f t="shared" si="0"/>
        <v>2039</v>
      </c>
      <c r="H12" s="86">
        <f>H11+1</f>
        <v>2029</v>
      </c>
      <c r="L12" s="87">
        <v>96</v>
      </c>
      <c r="M12" s="87">
        <v>57</v>
      </c>
    </row>
    <row r="13" spans="2:15" x14ac:dyDescent="0.25">
      <c r="C13" s="80">
        <f t="shared" si="1"/>
        <v>2030</v>
      </c>
      <c r="D13" s="80">
        <f t="shared" si="1"/>
        <v>2030</v>
      </c>
      <c r="E13" s="80">
        <f t="shared" si="1"/>
        <v>11</v>
      </c>
      <c r="F13" s="80">
        <f t="shared" si="0"/>
        <v>2041</v>
      </c>
      <c r="H13" s="86">
        <f t="shared" ref="H13:H15" si="2">H12+1</f>
        <v>2030</v>
      </c>
      <c r="L13" s="87">
        <v>97</v>
      </c>
      <c r="M13" s="87">
        <v>57</v>
      </c>
    </row>
    <row r="14" spans="2:15" x14ac:dyDescent="0.25">
      <c r="C14" s="80">
        <f t="shared" si="1"/>
        <v>2031</v>
      </c>
      <c r="D14" s="80">
        <f t="shared" si="1"/>
        <v>2031</v>
      </c>
      <c r="E14" s="80">
        <f t="shared" si="1"/>
        <v>12</v>
      </c>
      <c r="F14" s="80">
        <f t="shared" si="0"/>
        <v>2043</v>
      </c>
      <c r="H14" s="86">
        <f t="shared" si="2"/>
        <v>2031</v>
      </c>
      <c r="L14" s="87">
        <v>98</v>
      </c>
      <c r="M14" s="87">
        <v>57</v>
      </c>
    </row>
    <row r="15" spans="2:15" x14ac:dyDescent="0.25">
      <c r="C15" s="84">
        <f t="shared" si="1"/>
        <v>2032</v>
      </c>
      <c r="D15" s="84">
        <f t="shared" si="1"/>
        <v>2032</v>
      </c>
      <c r="E15" s="84">
        <f t="shared" si="1"/>
        <v>13</v>
      </c>
      <c r="F15" s="84">
        <f t="shared" si="0"/>
        <v>2045</v>
      </c>
      <c r="H15" s="86">
        <f t="shared" si="2"/>
        <v>2032</v>
      </c>
      <c r="L15" s="87">
        <v>99</v>
      </c>
      <c r="M15" s="87">
        <v>57</v>
      </c>
    </row>
    <row r="16" spans="2:15" x14ac:dyDescent="0.25">
      <c r="C16" s="84">
        <f t="shared" si="1"/>
        <v>2033</v>
      </c>
      <c r="D16" s="84">
        <f t="shared" si="1"/>
        <v>2033</v>
      </c>
      <c r="E16" s="84">
        <f t="shared" si="1"/>
        <v>14</v>
      </c>
      <c r="F16" s="84">
        <f t="shared" si="0"/>
        <v>2047</v>
      </c>
      <c r="H16" s="88">
        <f>H15+1</f>
        <v>2033</v>
      </c>
      <c r="L16" s="88">
        <v>100</v>
      </c>
      <c r="M16" s="88">
        <v>57</v>
      </c>
    </row>
    <row r="17" spans="3:6" x14ac:dyDescent="0.25">
      <c r="C17" s="84">
        <f t="shared" si="1"/>
        <v>2034</v>
      </c>
      <c r="D17" s="84">
        <f t="shared" si="1"/>
        <v>2034</v>
      </c>
      <c r="E17" s="84">
        <f t="shared" si="1"/>
        <v>15</v>
      </c>
      <c r="F17" s="84">
        <f t="shared" si="0"/>
        <v>2049</v>
      </c>
    </row>
    <row r="18" spans="3:6" x14ac:dyDescent="0.25">
      <c r="C18" s="101">
        <f t="shared" si="1"/>
        <v>2035</v>
      </c>
      <c r="D18" s="101">
        <f t="shared" si="1"/>
        <v>2035</v>
      </c>
      <c r="E18" s="101">
        <f t="shared" si="1"/>
        <v>16</v>
      </c>
      <c r="F18" s="101">
        <f t="shared" si="0"/>
        <v>2051</v>
      </c>
    </row>
    <row r="19" spans="3:6" x14ac:dyDescent="0.25">
      <c r="C19" s="101">
        <f t="shared" si="1"/>
        <v>2036</v>
      </c>
      <c r="D19" s="101">
        <f t="shared" si="1"/>
        <v>2036</v>
      </c>
      <c r="E19" s="101">
        <f t="shared" si="1"/>
        <v>17</v>
      </c>
      <c r="F19" s="101">
        <f t="shared" si="0"/>
        <v>2053</v>
      </c>
    </row>
    <row r="20" spans="3:6" x14ac:dyDescent="0.25">
      <c r="C20" s="101">
        <f t="shared" ref="C20:E35" si="3">C19+1</f>
        <v>2037</v>
      </c>
      <c r="D20" s="101">
        <f t="shared" si="3"/>
        <v>2037</v>
      </c>
      <c r="E20" s="101">
        <f t="shared" si="3"/>
        <v>18</v>
      </c>
      <c r="F20" s="101">
        <f t="shared" si="0"/>
        <v>2055</v>
      </c>
    </row>
    <row r="21" spans="3:6" x14ac:dyDescent="0.25">
      <c r="C21" s="101">
        <f t="shared" si="3"/>
        <v>2038</v>
      </c>
      <c r="D21" s="101">
        <f t="shared" si="3"/>
        <v>2038</v>
      </c>
      <c r="E21" s="101">
        <f t="shared" si="3"/>
        <v>19</v>
      </c>
      <c r="F21" s="101">
        <f t="shared" si="0"/>
        <v>2057</v>
      </c>
    </row>
    <row r="22" spans="3:6" x14ac:dyDescent="0.25">
      <c r="C22" s="101">
        <f t="shared" si="3"/>
        <v>2039</v>
      </c>
      <c r="D22" s="101">
        <f t="shared" si="3"/>
        <v>2039</v>
      </c>
      <c r="E22" s="101">
        <f t="shared" si="3"/>
        <v>20</v>
      </c>
      <c r="F22" s="101">
        <f t="shared" si="0"/>
        <v>2059</v>
      </c>
    </row>
    <row r="23" spans="3:6" x14ac:dyDescent="0.25">
      <c r="C23" s="101">
        <f t="shared" si="3"/>
        <v>2040</v>
      </c>
      <c r="D23" s="101">
        <f t="shared" si="3"/>
        <v>2040</v>
      </c>
      <c r="E23" s="101">
        <f t="shared" si="3"/>
        <v>21</v>
      </c>
      <c r="F23" s="101">
        <f t="shared" si="0"/>
        <v>2061</v>
      </c>
    </row>
    <row r="24" spans="3:6" x14ac:dyDescent="0.25">
      <c r="C24" s="101">
        <f t="shared" si="3"/>
        <v>2041</v>
      </c>
      <c r="D24" s="101">
        <f t="shared" si="3"/>
        <v>2041</v>
      </c>
      <c r="E24" s="101">
        <f t="shared" si="3"/>
        <v>22</v>
      </c>
      <c r="F24" s="101">
        <f t="shared" si="0"/>
        <v>2063</v>
      </c>
    </row>
    <row r="25" spans="3:6" x14ac:dyDescent="0.25">
      <c r="C25" s="101">
        <f t="shared" si="3"/>
        <v>2042</v>
      </c>
      <c r="D25" s="101">
        <f t="shared" si="3"/>
        <v>2042</v>
      </c>
      <c r="E25" s="101">
        <f t="shared" si="3"/>
        <v>23</v>
      </c>
      <c r="F25" s="101">
        <f t="shared" si="0"/>
        <v>2065</v>
      </c>
    </row>
    <row r="26" spans="3:6" x14ac:dyDescent="0.25">
      <c r="C26" s="101">
        <f t="shared" si="3"/>
        <v>2043</v>
      </c>
      <c r="D26" s="101">
        <f t="shared" si="3"/>
        <v>2043</v>
      </c>
      <c r="E26" s="101">
        <f t="shared" si="3"/>
        <v>24</v>
      </c>
      <c r="F26" s="101">
        <f t="shared" si="0"/>
        <v>2067</v>
      </c>
    </row>
    <row r="27" spans="3:6" x14ac:dyDescent="0.25">
      <c r="C27" s="101">
        <f t="shared" si="3"/>
        <v>2044</v>
      </c>
      <c r="D27" s="101">
        <f t="shared" si="3"/>
        <v>2044</v>
      </c>
      <c r="E27" s="101">
        <f t="shared" si="3"/>
        <v>25</v>
      </c>
      <c r="F27" s="101">
        <f t="shared" si="0"/>
        <v>2069</v>
      </c>
    </row>
    <row r="28" spans="3:6" x14ac:dyDescent="0.25">
      <c r="C28" s="101">
        <f t="shared" si="3"/>
        <v>2045</v>
      </c>
      <c r="D28" s="101">
        <f t="shared" si="3"/>
        <v>2045</v>
      </c>
      <c r="E28" s="101">
        <f t="shared" si="3"/>
        <v>26</v>
      </c>
      <c r="F28" s="101">
        <f t="shared" si="0"/>
        <v>2071</v>
      </c>
    </row>
    <row r="29" spans="3:6" x14ac:dyDescent="0.25">
      <c r="C29" s="101">
        <f t="shared" si="3"/>
        <v>2046</v>
      </c>
      <c r="D29" s="101">
        <f t="shared" si="3"/>
        <v>2046</v>
      </c>
      <c r="E29" s="101">
        <f t="shared" si="3"/>
        <v>27</v>
      </c>
      <c r="F29" s="101">
        <f t="shared" si="0"/>
        <v>2073</v>
      </c>
    </row>
    <row r="30" spans="3:6" x14ac:dyDescent="0.25">
      <c r="C30" s="101">
        <f t="shared" si="3"/>
        <v>2047</v>
      </c>
      <c r="D30" s="101">
        <f t="shared" si="3"/>
        <v>2047</v>
      </c>
      <c r="E30" s="101">
        <f t="shared" si="3"/>
        <v>28</v>
      </c>
      <c r="F30" s="101">
        <f t="shared" si="0"/>
        <v>2075</v>
      </c>
    </row>
    <row r="31" spans="3:6" x14ac:dyDescent="0.25">
      <c r="C31" s="101">
        <f t="shared" si="3"/>
        <v>2048</v>
      </c>
      <c r="D31" s="101">
        <f t="shared" si="3"/>
        <v>2048</v>
      </c>
      <c r="E31" s="101">
        <f t="shared" si="3"/>
        <v>29</v>
      </c>
      <c r="F31" s="101">
        <f t="shared" si="0"/>
        <v>2077</v>
      </c>
    </row>
    <row r="32" spans="3:6" x14ac:dyDescent="0.25">
      <c r="C32" s="101">
        <f t="shared" si="3"/>
        <v>2049</v>
      </c>
      <c r="D32" s="101">
        <f t="shared" si="3"/>
        <v>2049</v>
      </c>
      <c r="E32" s="101">
        <f t="shared" si="3"/>
        <v>30</v>
      </c>
      <c r="F32" s="101">
        <f t="shared" si="0"/>
        <v>2079</v>
      </c>
    </row>
    <row r="33" spans="3:6" x14ac:dyDescent="0.25">
      <c r="C33" s="80">
        <f t="shared" si="3"/>
        <v>2050</v>
      </c>
      <c r="D33" s="80">
        <f t="shared" si="3"/>
        <v>2050</v>
      </c>
      <c r="E33" s="80">
        <f t="shared" si="3"/>
        <v>31</v>
      </c>
      <c r="F33" s="80">
        <f t="shared" si="0"/>
        <v>2081</v>
      </c>
    </row>
    <row r="34" spans="3:6" x14ac:dyDescent="0.25">
      <c r="C34" s="80">
        <f t="shared" si="3"/>
        <v>2051</v>
      </c>
      <c r="D34" s="80">
        <f t="shared" si="3"/>
        <v>2051</v>
      </c>
      <c r="E34" s="80">
        <f t="shared" si="3"/>
        <v>32</v>
      </c>
      <c r="F34" s="80">
        <f t="shared" si="0"/>
        <v>2083</v>
      </c>
    </row>
    <row r="35" spans="3:6" x14ac:dyDescent="0.25">
      <c r="C35" s="80">
        <f t="shared" si="3"/>
        <v>2052</v>
      </c>
      <c r="D35" s="80">
        <f t="shared" si="3"/>
        <v>2052</v>
      </c>
      <c r="E35" s="80">
        <f t="shared" si="3"/>
        <v>33</v>
      </c>
      <c r="F35" s="80">
        <f t="shared" si="0"/>
        <v>2085</v>
      </c>
    </row>
    <row r="36" spans="3:6" x14ac:dyDescent="0.25">
      <c r="C36" s="80">
        <f t="shared" ref="C36:E37" si="4">C35+1</f>
        <v>2053</v>
      </c>
      <c r="D36" s="80">
        <f t="shared" si="4"/>
        <v>2053</v>
      </c>
      <c r="E36" s="80">
        <f t="shared" si="4"/>
        <v>34</v>
      </c>
      <c r="F36" s="80">
        <f t="shared" si="0"/>
        <v>2087</v>
      </c>
    </row>
    <row r="37" spans="3:6" x14ac:dyDescent="0.25">
      <c r="C37" s="80">
        <f t="shared" si="4"/>
        <v>2054</v>
      </c>
      <c r="D37" s="80">
        <f t="shared" si="4"/>
        <v>2054</v>
      </c>
      <c r="E37" s="80">
        <f t="shared" si="4"/>
        <v>35</v>
      </c>
      <c r="F37" s="80">
        <f t="shared" si="0"/>
        <v>2089</v>
      </c>
    </row>
  </sheetData>
  <mergeCells count="2">
    <mergeCell ref="L1:M1"/>
    <mergeCell ref="I1:J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Contrib Inativo</vt:lpstr>
      <vt:lpstr>Contribuição</vt:lpstr>
      <vt:lpstr>transição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Edmilson Enedino das Chagas</dc:creator>
  <cp:lastModifiedBy>Helena.M</cp:lastModifiedBy>
  <cp:lastPrinted>2019-03-16T18:27:54Z</cp:lastPrinted>
  <dcterms:created xsi:type="dcterms:W3CDTF">2016-04-11T18:38:15Z</dcterms:created>
  <dcterms:modified xsi:type="dcterms:W3CDTF">2019-03-25T16:58:21Z</dcterms:modified>
</cp:coreProperties>
</file>